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2"/>
  </bookViews>
  <sheets>
    <sheet name="КЦСР" sheetId="1" r:id="rId1"/>
    <sheet name="КФСР" sheetId="3" r:id="rId2"/>
    <sheet name="доходы" sheetId="4" r:id="rId3"/>
  </sheets>
  <definedNames>
    <definedName name="_xlnm._FilterDatabase" localSheetId="1" hidden="1">КФСР!$C$1:$C$99</definedName>
    <definedName name="_xlnm._FilterDatabase" localSheetId="0" hidden="1">КЦСР!$C$1:$C$99</definedName>
    <definedName name="APPT" localSheetId="1">КФСР!$A$19</definedName>
    <definedName name="APPT" localSheetId="0">КЦСР!$A$19</definedName>
    <definedName name="FIO" localSheetId="1">КФСР!#REF!</definedName>
    <definedName name="FIO" localSheetId="0">КЦСР!#REF!</definedName>
    <definedName name="LAST_CELL" localSheetId="1">КФСР!$H$104</definedName>
    <definedName name="LAST_CELL" localSheetId="0">КЦСР!$H$104</definedName>
    <definedName name="SIGN" localSheetId="1">КФСР!$A$19:$F$20</definedName>
    <definedName name="SIGN" localSheetId="0">КЦСР!$A$19:$F$20</definedName>
    <definedName name="_xlnm.Print_Titles" localSheetId="2">доходы!$5:$5</definedName>
  </definedNames>
  <calcPr calcId="124519"/>
</workbook>
</file>

<file path=xl/calcChain.xml><?xml version="1.0" encoding="utf-8"?>
<calcChain xmlns="http://schemas.openxmlformats.org/spreadsheetml/2006/main">
  <c r="G72" i="4"/>
  <c r="F72"/>
  <c r="D71"/>
  <c r="G71" s="1"/>
  <c r="G70"/>
  <c r="F70"/>
  <c r="D69"/>
  <c r="F69" s="1"/>
  <c r="G66"/>
  <c r="F66"/>
  <c r="G65"/>
  <c r="F65"/>
  <c r="G64"/>
  <c r="F64"/>
  <c r="D63"/>
  <c r="G63" s="1"/>
  <c r="G62"/>
  <c r="F62"/>
  <c r="G61"/>
  <c r="F61"/>
  <c r="G60"/>
  <c r="F60"/>
  <c r="D59"/>
  <c r="G58"/>
  <c r="F58"/>
  <c r="G55"/>
  <c r="F55"/>
  <c r="G54"/>
  <c r="F54"/>
  <c r="D53"/>
  <c r="G53" s="1"/>
  <c r="D52"/>
  <c r="F52" s="1"/>
  <c r="G51"/>
  <c r="F51"/>
  <c r="G50"/>
  <c r="F50"/>
  <c r="G49"/>
  <c r="F49"/>
  <c r="G48"/>
  <c r="F48"/>
  <c r="G47"/>
  <c r="F47"/>
  <c r="G46"/>
  <c r="F46"/>
  <c r="G45"/>
  <c r="F45"/>
  <c r="G44"/>
  <c r="F44"/>
  <c r="D43"/>
  <c r="G43" s="1"/>
  <c r="D42"/>
  <c r="F42" s="1"/>
  <c r="G41"/>
  <c r="F41"/>
  <c r="G40"/>
  <c r="F40"/>
  <c r="D39"/>
  <c r="G39" s="1"/>
  <c r="G38"/>
  <c r="F38"/>
  <c r="G37"/>
  <c r="F37"/>
  <c r="G36"/>
  <c r="F36"/>
  <c r="D35"/>
  <c r="F35" s="1"/>
  <c r="G34"/>
  <c r="F34"/>
  <c r="G33"/>
  <c r="F33"/>
  <c r="D32"/>
  <c r="G32" s="1"/>
  <c r="G30"/>
  <c r="F30"/>
  <c r="G29"/>
  <c r="F29"/>
  <c r="G28"/>
  <c r="F28"/>
  <c r="G27"/>
  <c r="F27"/>
  <c r="D26"/>
  <c r="G26" s="1"/>
  <c r="G25"/>
  <c r="F25"/>
  <c r="G24"/>
  <c r="F24"/>
  <c r="G23"/>
  <c r="F23"/>
  <c r="D22"/>
  <c r="F22" s="1"/>
  <c r="G21"/>
  <c r="F21"/>
  <c r="G20"/>
  <c r="F20"/>
  <c r="D19"/>
  <c r="G19" s="1"/>
  <c r="G18"/>
  <c r="F18"/>
  <c r="G17"/>
  <c r="F17"/>
  <c r="G16"/>
  <c r="F16"/>
  <c r="G15"/>
  <c r="F15"/>
  <c r="D14"/>
  <c r="G14" s="1"/>
  <c r="G13"/>
  <c r="F13"/>
  <c r="D12"/>
  <c r="G12" s="1"/>
  <c r="G11"/>
  <c r="F11"/>
  <c r="D10"/>
  <c r="F10" s="1"/>
  <c r="G13" i="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H12"/>
  <c r="G12"/>
  <c r="F39" i="4" l="1"/>
  <c r="G52"/>
  <c r="F71"/>
  <c r="F19"/>
  <c r="F32"/>
  <c r="F43"/>
  <c r="F53"/>
  <c r="G10"/>
  <c r="F12"/>
  <c r="D57"/>
  <c r="G57" s="1"/>
  <c r="F63"/>
  <c r="G22"/>
  <c r="F26"/>
  <c r="F57"/>
  <c r="D31"/>
  <c r="G35"/>
  <c r="G42"/>
  <c r="G59"/>
  <c r="G69"/>
  <c r="F14"/>
  <c r="F59"/>
  <c r="D68"/>
  <c r="D9"/>
  <c r="G13" i="1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H12"/>
  <c r="G12"/>
  <c r="G68" i="4" l="1"/>
  <c r="F68"/>
  <c r="D67"/>
  <c r="F9"/>
  <c r="G9"/>
  <c r="F31"/>
  <c r="G31"/>
  <c r="F67" l="1"/>
  <c r="G67"/>
  <c r="D56"/>
  <c r="F56" l="1"/>
  <c r="G56"/>
  <c r="D7"/>
  <c r="G7" l="1"/>
  <c r="F7"/>
</calcChain>
</file>

<file path=xl/sharedStrings.xml><?xml version="1.0" encoding="utf-8"?>
<sst xmlns="http://schemas.openxmlformats.org/spreadsheetml/2006/main" count="629" uniqueCount="269">
  <si>
    <t xml:space="preserve"> на 01.07.2026 г.</t>
  </si>
  <si>
    <t>тыс. руб.</t>
  </si>
  <si>
    <t>Наименование кода</t>
  </si>
  <si>
    <t>КЦСР</t>
  </si>
  <si>
    <t>КФСР</t>
  </si>
  <si>
    <t>Расход по ЛС</t>
  </si>
  <si>
    <t>КП - расходы год</t>
  </si>
  <si>
    <t>КП-расходы всего 6 мес.</t>
  </si>
  <si>
    <t>% исполнения</t>
  </si>
  <si>
    <t>отклонение от плана</t>
  </si>
  <si>
    <t>Итого</t>
  </si>
  <si>
    <t>МП "Реализация государственной национальной политики в Киренском муниципальном округе"</t>
  </si>
  <si>
    <t>7000000000</t>
  </si>
  <si>
    <t>Другие общегосударственные вопросы</t>
  </si>
  <si>
    <t>0113</t>
  </si>
  <si>
    <t>МП "Обеспечение Киренского муниципального округа бытовыми услугами"</t>
  </si>
  <si>
    <t>7100000000</t>
  </si>
  <si>
    <t>Другие вопросы в области национальной экономики</t>
  </si>
  <si>
    <t>0412</t>
  </si>
  <si>
    <t>МП "Обеспечение комплексных мер безопасности в Киренском муниципальном округе ."</t>
  </si>
  <si>
    <t>7200000000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</si>
  <si>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</si>
  <si>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</si>
  <si>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</si>
  <si>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</si>
  <si>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МП "Защита окружающей среды в Киренском муниципальном округе ."</t>
  </si>
  <si>
    <t>7300000000</t>
  </si>
  <si>
    <t>Другие вопросы в области охраны окружающей среды</t>
  </si>
  <si>
    <t>0605</t>
  </si>
  <si>
    <t>МП ""Муниципальная поддержка приоритетных отраслей экономики Киренского муниципального округа ."</t>
  </si>
  <si>
    <t>7400000000</t>
  </si>
  <si>
    <t>МП "Молодежная политика в Киренском муниципальном округе "</t>
  </si>
  <si>
    <t>7500000000</t>
  </si>
  <si>
    <t>Молодежная политика</t>
  </si>
  <si>
    <t>0707</t>
  </si>
  <si>
    <t>МП "Развитие физической культуры и спорта в Киренском муниципальном округе ."</t>
  </si>
  <si>
    <t>7600000000</t>
  </si>
  <si>
    <t>Физическая культура</t>
  </si>
  <si>
    <t>1101</t>
  </si>
  <si>
    <t>МП "Молодым семьям-доступное жилье"</t>
  </si>
  <si>
    <t>7700000000</t>
  </si>
  <si>
    <t>Социальное обеспечение населения</t>
  </si>
  <si>
    <t>1003</t>
  </si>
  <si>
    <t>МП"Содействие в проведении мероприятий в Киренском муниципальном округе ."</t>
  </si>
  <si>
    <t>7800000000</t>
  </si>
  <si>
    <t>МП "Развитие жилищно-коммунального хозяйства в Киренском муниципальном округе ."</t>
  </si>
  <si>
    <t>7900000000</t>
  </si>
  <si>
    <t>Коммунальное хозяйство</t>
  </si>
  <si>
    <t>0502</t>
  </si>
  <si>
    <t>МП "Улучшение условий и охраны труда в Киренском муниципальном округе ."</t>
  </si>
  <si>
    <t>8000000000</t>
  </si>
  <si>
    <t>МП "Формирование комфортной городской среды Киренского муниципального округа"</t>
  </si>
  <si>
    <t>8100000000</t>
  </si>
  <si>
    <t>Благоустройство</t>
  </si>
  <si>
    <t>0503</t>
  </si>
  <si>
    <t>МП "Благоустройство территорий Киренского муниципального округа"</t>
  </si>
  <si>
    <t>8200000000</t>
  </si>
  <si>
    <t>МП "Развитие транспортного комплекса в Киренском муниципальном округе "</t>
  </si>
  <si>
    <t>8300000000</t>
  </si>
  <si>
    <t>Транспорт</t>
  </si>
  <si>
    <t>0408</t>
  </si>
  <si>
    <t>МП "Обеспечение предоставления мер поддержки отдельным категориям граждан в рамках полномочий администрации Киренского муниципального округа"</t>
  </si>
  <si>
    <t>8400000000</t>
  </si>
  <si>
    <t>Пенсионное обеспечение</t>
  </si>
  <si>
    <t>1001</t>
  </si>
  <si>
    <t>МП "Повышение безопасности дорожного движения на территории Киренского муниципального округа "</t>
  </si>
  <si>
    <t>8500000000</t>
  </si>
  <si>
    <t>Общее образование</t>
  </si>
  <si>
    <t>0702</t>
  </si>
  <si>
    <t>МП "Развитие образования в Киренском муниципальном округе"</t>
  </si>
  <si>
    <t>8600000000</t>
  </si>
  <si>
    <t>Дошкольное образование</t>
  </si>
  <si>
    <t>0701</t>
  </si>
  <si>
    <t>Дополнительное образование детей</t>
  </si>
  <si>
    <t>0703</t>
  </si>
  <si>
    <t>Другие вопросы в области образования</t>
  </si>
  <si>
    <t>0709</t>
  </si>
  <si>
    <t>Охрана семьи и детства</t>
  </si>
  <si>
    <t>1004</t>
  </si>
  <si>
    <t>МП "Совершенствование механизмов управления экономическим развитием"</t>
  </si>
  <si>
    <t>8700000000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</si>
  <si>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</si>
  <si>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</si>
  <si>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</si>
  <si>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</si>
  <si>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</si>
  <si>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</si>
  <si>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</si>
  <si>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</si>
  <si>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</si>
  <si>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</si>
  <si>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Мобилизационная и вневойсковая подготовка</t>
  </si>
  <si>
    <t>0203</t>
  </si>
  <si>
    <t>Другие вопросы в области социальной политики</t>
  </si>
  <si>
    <t>1006</t>
  </si>
  <si>
    <t>Обслуживание государственного (муниципального) внутреннего долга</t>
  </si>
  <si>
    <t>1301</t>
  </si>
  <si>
    <t>МП "Обеспечение содержания и управление имуществом Киренского муниципального округа ."</t>
  </si>
  <si>
    <t>8800000000</t>
  </si>
  <si>
    <t>Жилищное хозяйство</t>
  </si>
  <si>
    <t>0501</t>
  </si>
  <si>
    <t>МП ""Развитие культуры в Киренском муниципальном округе"</t>
  </si>
  <si>
    <t>8900000000</t>
  </si>
  <si>
    <t>Культура</t>
  </si>
  <si>
    <t>0801</t>
  </si>
  <si>
    <t>Непрограммные расходы</t>
  </si>
  <si>
    <t>9000000000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</si>
  <si>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</si>
  <si>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</si>
  <si>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МП "Отлов и содержание безнадзорных животных в Киренском муниципальном округе</t>
  </si>
  <si>
    <t>9100000000</t>
  </si>
  <si>
    <t>Сельское хозяйство и рыболовство</t>
  </si>
  <si>
    <t>0405</t>
  </si>
  <si>
    <t>МП "Развитие дорожного хозяйства в Киренском муниципальном округе "</t>
  </si>
  <si>
    <t>9200000000</t>
  </si>
  <si>
    <t>Дорожное хозяйство (дорожные фонды)</t>
  </si>
  <si>
    <t>0409</t>
  </si>
  <si>
    <t>МП "Социальная поддержка участников специальной военной операции, а также членов их семей в Киренском муниципальном округе"</t>
  </si>
  <si>
    <t>9300000000</t>
  </si>
  <si>
    <t>МП "Архитектура и градостроительство в Киренском муниципальном округе ."</t>
  </si>
  <si>
    <t>9400000000</t>
  </si>
  <si>
    <t>МП "Создание условий для оказания услуг медицинского характера и укрепление здоровья населения Киренского муниципального округа "</t>
  </si>
  <si>
    <t>9500000000</t>
  </si>
  <si>
    <t>Другие вопросы в области здравоохранения</t>
  </si>
  <si>
    <t>0909</t>
  </si>
  <si>
    <t>МП "Строительство, реконструкция, капитальный и текущий ремонты объектов муниципальной собственности Киренского муниципального округа"</t>
  </si>
  <si>
    <t>9600000000</t>
  </si>
  <si>
    <t>МП "Профилактика терроризма и экстремизма, а также минимизация и (или) ликвидация последствий их проявлений на территории Киренского муниципального округа"</t>
  </si>
  <si>
    <t>9700000000</t>
  </si>
  <si>
    <t>Другие вопросы в области национальной безопасности и правоохранительной деятельности</t>
  </si>
  <si>
    <t>0314</t>
  </si>
  <si>
    <t>МП "Профилактика ВИЧ-инфекции/СПИДА и других социально значимых заболеваний в Киренском муниципальном округе "</t>
  </si>
  <si>
    <t>9800000000</t>
  </si>
  <si>
    <t>МП "Профилактика правонарушений в Киренском муниципальном округе"</t>
  </si>
  <si>
    <t>9900000000</t>
  </si>
  <si>
    <t>МП "Профилактика безнадзорности и правонарушений несовершеннолетних в Киренском муниципальном округе"</t>
  </si>
  <si>
    <t>9А00000000</t>
  </si>
  <si>
    <t>МП "Переселение граждан, проживающих на территории Киренского муниципального округа, из аварийного жилого фонда, признанного таковым после 1января 2017г., на 2026-2028 гг."</t>
  </si>
  <si>
    <t>9Б00000000</t>
  </si>
  <si>
    <t>CПРАВКА   ОБ  ИСПОЛНЕНИИ  БЮДЖЕТА  КИРЕНСКОГО МУНИЦИПАЛЬНОГО ОКРУГА В РАЗРЕЗЕ МУНИЦИПАЛЬНЫХ ПРОГРАММ</t>
  </si>
  <si>
    <t>СПРАВКА ОБ ИСПОЛНЕНИИ БЮДЖЕТА  КИРЕНСКОГО МУНИЦИПАЛЬНОГО ОКРУГА В РАЗРЕЗЕ РАЗДЕЛОВ, ПОДРАЗДЕЛОВ.</t>
  </si>
  <si>
    <t xml:space="preserve"> по состоянию на 1.07.2026 г.</t>
  </si>
  <si>
    <t>тыс.руб.</t>
  </si>
  <si>
    <t xml:space="preserve"> Наименование показателя</t>
  </si>
  <si>
    <t>Код дохода по бюджетной классификации</t>
  </si>
  <si>
    <t>План на 2026 год</t>
  </si>
  <si>
    <t>план на 1.07.2026</t>
  </si>
  <si>
    <t>Исполнение на 1.07.2026</t>
  </si>
  <si>
    <t>отклонение</t>
  </si>
  <si>
    <t>4</t>
  </si>
  <si>
    <t>5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</si>
  <si>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</si>
  <si>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</si>
  <si>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</si>
  <si>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</si>
  <si>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</si>
  <si>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</si>
  <si>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</si>
  <si>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</si>
  <si>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</si>
  <si>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</si>
  <si>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</si>
  <si>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</si>
  <si>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</si>
  <si>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</si>
  <si>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</si>
  <si>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</si>
  <si>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</si>
  <si>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Единый налог на вмененный доход для отдельных видов деятельности</t>
  </si>
  <si>
    <t>182 10502000020000110</t>
  </si>
  <si>
    <t>Единый сельскохозяйственный налог</t>
  </si>
  <si>
    <t>182 10503000010000110</t>
  </si>
  <si>
    <t>Налог, взимаемый в связи с применением патентной системы налогообложения</t>
  </si>
  <si>
    <t>182 10504000020000110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</si>
  <si>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</si>
  <si>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</si>
  <si>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</si>
  <si>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</si>
  <si>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Земельный налог</t>
  </si>
  <si>
    <t>182 10606000000000110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</si>
  <si>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</si>
  <si>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</si>
  <si>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</si>
  <si>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</si>
  <si>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</si>
  <si>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907 10804000010000110</t>
  </si>
  <si>
    <t>-</t>
  </si>
  <si>
    <t>Государственная пошлина за государственную регистрацию, а также за совершение прочих юридически значимых действий</t>
  </si>
  <si>
    <t>907 10807000010000110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</si>
  <si>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</si>
  <si>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</si>
  <si>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</si>
  <si>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907 11105000000000120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</si>
  <si>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</si>
  <si>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843 11105400000000120</t>
  </si>
  <si>
    <t>Платежи от государственных и муниципальных унитарных предприятий</t>
  </si>
  <si>
    <t>907 11107000000000120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</si>
  <si>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</si>
  <si>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907 11109000000000120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</si>
  <si>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</si>
  <si>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</si>
  <si>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</si>
  <si>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</si>
  <si>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905 11301000000000130</t>
  </si>
  <si>
    <t>909 11301000000000130</t>
  </si>
  <si>
    <t>Доходы от компенсации затрат государства</t>
  </si>
  <si>
    <t>000 11302000000000130</t>
  </si>
  <si>
    <t>905 11302000000000130</t>
  </si>
  <si>
    <t>907 11302000000000130</t>
  </si>
  <si>
    <t>909 11302000000000130</t>
  </si>
  <si>
    <t>ДОХОДЫ ОТ ПРОДАЖИ МАТЕРИАЛЬНЫХ И НЕМАТЕРИАЛЬНЫХ АКТИВОВ</t>
  </si>
  <si>
    <t>907 11400000000000000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</si>
  <si>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</si>
  <si>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907 11402000000000000</t>
  </si>
  <si>
    <t>Доходы от продажи земельных участков, находящихся в государственной и муниципальной собственности</t>
  </si>
  <si>
    <t>907 11406000000000430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</si>
  <si>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</si>
  <si>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</si>
  <si>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</si>
  <si>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</si>
  <si>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806 11601000010000140</t>
  </si>
  <si>
    <t>837 11601000010000140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</si>
  <si>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</si>
  <si>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907 11602000020000140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</si>
  <si>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</si>
  <si>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907 11607000000000140</t>
  </si>
  <si>
    <t>Платежи в целях возмещения причиненного ущерба (убытков)</t>
  </si>
  <si>
    <t>000 11610000000000140</t>
  </si>
  <si>
    <t>182 11610000000000140</t>
  </si>
  <si>
    <t>Платежи, уплачиваемые в целях возмещения вреда</t>
  </si>
  <si>
    <t>843 11611000010000140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</si>
  <si>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</si>
  <si>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182 11618000020000140</t>
  </si>
  <si>
    <t>ПРОЧИЕ НЕНАЛОГОВЫЕ ДОХОДЫ</t>
  </si>
  <si>
    <t>000 11700000000000000</t>
  </si>
  <si>
    <t>Невыясненные поступления</t>
  </si>
  <si>
    <t>000 11701000000000180</t>
  </si>
  <si>
    <t>910 11701000000000180</t>
  </si>
  <si>
    <t>Инициативные платежи</t>
  </si>
  <si>
    <t>907 11715000000000150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</si>
  <si>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</si>
  <si>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</si>
  <si>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</si>
  <si>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</si>
  <si>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</si>
  <si>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910 20210000000000150</t>
  </si>
  <si>
    <t>Субсидии бюджетам бюджетной системы Российской Федерации (межбюджетные субсидии)</t>
  </si>
  <si>
    <t>000 20220000000000150</t>
  </si>
  <si>
    <t>905 20220000000000150</t>
  </si>
  <si>
    <t>907 20220000000000150</t>
  </si>
  <si>
    <t>910 20220000000000150</t>
  </si>
  <si>
    <t>Субвенции бюджетам бюджетной системы Российской Федерации</t>
  </si>
  <si>
    <t>000 20230000000000150</t>
  </si>
  <si>
    <t>905 20230000000000150</t>
  </si>
  <si>
    <t>907 20230000000000150</t>
  </si>
  <si>
    <t>Иные межбюджетные трансферты</t>
  </si>
  <si>
    <t>905 20240000000000150</t>
  </si>
  <si>
    <t>ПРОЧИЕ БЕЗВОЗМЕЗДНЫЕ ПОСТУПЛЕНИЯ</t>
  </si>
  <si>
    <t>000 20700000000000000</t>
  </si>
  <si>
    <t>Прочие безвозмездные поступления в бюджеты муниципальных округов</t>
  </si>
  <si>
    <t>000 20704000140000150</t>
  </si>
  <si>
    <t>907 20704000140000150</t>
  </si>
  <si>
    <t>909 20704000140000150</t>
  </si>
  <si>
    <t>ВОЗВРАТ ОСТАТКОВ СУБСИДИЙ, СУБВЕНЦИЙ И ИНЫХ МЕЖБЮДЖЕТНЫХ ТРАНСФЕРТОВ, ИМЕЮЩИХ ЦЕЛЕВОЕ НАЗНАЧЕНИЕ, ПРОШЛЫХ ЛЕТ</t>
  </si>
  <si>
    <t>905 21900000000000000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</si>
  <si>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</si>
  <si>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905 21900000140000150</t>
  </si>
  <si>
    <t>3</t>
  </si>
  <si>
    <t xml:space="preserve"> СПРАВКА ОБ ИСПОЛНЕНИИ БЮДЖЕТА КИРЕНСКОГО МУНИЦИПАЛЬНОГО ОКРУГА ПО ДОХОДАМ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</si>
</sst>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13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sz val="10"/>
      <name val="Arial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Arial Cyr"/>
    </font>
    <font>
      <sz val="10"/>
      <name val="Arial Cy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/>
    </xf>
    <xf numFmtId="0" fontId="6" fillId="0" borderId="0" xfId="1"/>
    <xf numFmtId="4" fontId="5" fillId="0" borderId="3" xfId="1" applyNumberFormat="1" applyFont="1" applyBorder="1" applyAlignment="1" applyProtection="1">
      <alignment horizontal="right"/>
    </xf>
    <xf numFmtId="49" fontId="5" fillId="0" borderId="3" xfId="1" applyNumberFormat="1" applyFont="1" applyBorder="1" applyAlignment="1" applyProtection="1">
      <alignment horizontal="center"/>
    </xf>
    <xf numFmtId="49" fontId="5" fillId="0" borderId="2" xfId="1" applyNumberFormat="1" applyFont="1" applyBorder="1" applyAlignment="1" applyProtection="1">
      <alignment horizontal="left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/>
    <xf numFmtId="0" fontId="1" fillId="0" borderId="0" xfId="1" applyFont="1" applyBorder="1" applyAlignment="1" applyProtection="1">
      <alignment wrapText="1"/>
    </xf>
    <xf numFmtId="0" fontId="1" fillId="0" borderId="0" xfId="1" applyFont="1" applyBorder="1" applyAlignment="1" applyProtection="1">
      <alignment horizontal="left" vertical="top" wrapText="1"/>
    </xf>
    <xf numFmtId="0" fontId="3" fillId="0" borderId="0" xfId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/>
    </xf>
    <xf numFmtId="0" fontId="2" fillId="0" borderId="0" xfId="1" applyFont="1" applyBorder="1" applyAlignment="1" applyProtection="1"/>
    <xf numFmtId="49" fontId="5" fillId="0" borderId="1" xfId="1" applyNumberFormat="1" applyFont="1" applyBorder="1" applyAlignment="1" applyProtection="1">
      <alignment horizontal="left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4" fontId="5" fillId="0" borderId="1" xfId="1" applyNumberFormat="1" applyFont="1" applyBorder="1" applyAlignment="1" applyProtection="1">
      <alignment horizontal="right" vertical="center" wrapText="1"/>
    </xf>
    <xf numFmtId="4" fontId="5" fillId="0" borderId="1" xfId="1" applyNumberFormat="1" applyFont="1" applyBorder="1" applyAlignment="1" applyProtection="1">
      <alignment horizontal="right"/>
    </xf>
    <xf numFmtId="49" fontId="2" fillId="0" borderId="1" xfId="1" applyNumberFormat="1" applyFont="1" applyBorder="1" applyAlignment="1" applyProtection="1">
      <alignment horizontal="left" vertical="center" wrapText="1"/>
    </xf>
    <xf numFmtId="49" fontId="2" fillId="0" borderId="1" xfId="1" applyNumberFormat="1" applyFont="1" applyBorder="1" applyAlignment="1" applyProtection="1">
      <alignment horizontal="center" vertical="center" wrapText="1"/>
    </xf>
    <xf numFmtId="4" fontId="2" fillId="0" borderId="1" xfId="1" applyNumberFormat="1" applyFont="1" applyBorder="1" applyAlignment="1" applyProtection="1">
      <alignment horizontal="right" vertical="center" wrapText="1"/>
    </xf>
    <xf numFmtId="4" fontId="7" fillId="0" borderId="1" xfId="1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1" applyFont="1" applyBorder="1" applyAlignment="1" applyProtection="1">
      <alignment horizontal="left" vertical="top" wrapText="1"/>
    </xf>
    <xf numFmtId="0" fontId="6" fillId="0" borderId="0" xfId="1" applyFont="1" applyBorder="1" applyAlignment="1" applyProtection="1">
      <alignment horizontal="left" vertical="top" wrapText="1"/>
    </xf>
    <xf numFmtId="0" fontId="0" fillId="0" borderId="0" xfId="0" applyAlignment="1"/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/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49" fontId="10" fillId="0" borderId="6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/>
    </xf>
    <xf numFmtId="4" fontId="5" fillId="0" borderId="10" xfId="0" applyNumberFormat="1" applyFont="1" applyBorder="1" applyAlignment="1" applyProtection="1">
      <alignment horizontal="right" vertical="center"/>
    </xf>
    <xf numFmtId="2" fontId="11" fillId="0" borderId="1" xfId="0" applyNumberFormat="1" applyFont="1" applyBorder="1" applyAlignment="1">
      <alignment vertical="center"/>
    </xf>
    <xf numFmtId="49" fontId="2" fillId="0" borderId="10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4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 applyProtection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11" xfId="0" applyBorder="1"/>
    <xf numFmtId="4" fontId="11" fillId="0" borderId="12" xfId="0" applyNumberFormat="1" applyFont="1" applyBorder="1" applyAlignment="1">
      <alignment vertical="center"/>
    </xf>
    <xf numFmtId="2" fontId="11" fillId="0" borderId="12" xfId="0" applyNumberFormat="1" applyFont="1" applyBorder="1" applyAlignment="1">
      <alignment vertical="center"/>
    </xf>
    <xf numFmtId="0" fontId="12" fillId="0" borderId="13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190500</xdr:rowOff>
    </xdr:from>
    <xdr:to>
      <xdr:col>4</xdr:col>
      <xdr:colOff>0</xdr:colOff>
      <xdr:row>102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4375725"/>
          <a:ext cx="51435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103</xdr:row>
      <xdr:rowOff>76200</xdr:rowOff>
    </xdr:from>
    <xdr:to>
      <xdr:col>4</xdr:col>
      <xdr:colOff>0</xdr:colOff>
      <xdr:row>105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4937700"/>
          <a:ext cx="5143500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4</xdr:col>
      <xdr:colOff>0</xdr:colOff>
      <xdr:row>102</xdr:row>
      <xdr:rowOff>47625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35499675"/>
          <a:ext cx="5143500" cy="371475"/>
          <a:chOff x="0" y="0"/>
          <a:chExt cx="1023" cy="255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103</xdr:row>
      <xdr:rowOff>76200</xdr:rowOff>
    </xdr:from>
    <xdr:to>
      <xdr:col>4</xdr:col>
      <xdr:colOff>0</xdr:colOff>
      <xdr:row>105</xdr:row>
      <xdr:rowOff>95250</xdr:rowOff>
    </xdr:to>
    <xdr:grpSp>
      <xdr:nvGrpSpPr>
        <xdr:cNvPr id="10" name="Group 9"/>
        <xdr:cNvGrpSpPr>
          <a:grpSpLocks/>
        </xdr:cNvGrpSpPr>
      </xdr:nvGrpSpPr>
      <xdr:grpSpPr bwMode="auto">
        <a:xfrm>
          <a:off x="0" y="36061650"/>
          <a:ext cx="5143500" cy="342900"/>
          <a:chOff x="0" y="0"/>
          <a:chExt cx="1023" cy="255"/>
        </a:xfrm>
      </xdr:grpSpPr>
      <xdr:sp macro="" textlink="">
        <xdr:nvSpPr>
          <xdr:cNvPr id="11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2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99"/>
  <sheetViews>
    <sheetView showGridLines="0" workbookViewId="0">
      <selection activeCell="D14" sqref="D14"/>
    </sheetView>
  </sheetViews>
  <sheetFormatPr defaultRowHeight="12.75" customHeight="1" outlineLevelRow="2"/>
  <cols>
    <col min="1" max="1" width="30.7109375" customWidth="1"/>
    <col min="2" max="2" width="20.7109375" customWidth="1"/>
    <col min="3" max="3" width="10.28515625" customWidth="1"/>
    <col min="4" max="8" width="15.42578125" customWidth="1"/>
  </cols>
  <sheetData>
    <row r="1" spans="1:8" ht="41.25" customHeight="1">
      <c r="A1" s="42" t="s">
        <v>140</v>
      </c>
      <c r="B1" s="42"/>
      <c r="C1" s="42"/>
      <c r="D1" s="42"/>
      <c r="E1" s="42"/>
      <c r="F1" s="42"/>
      <c r="G1" s="42"/>
      <c r="H1" s="1"/>
    </row>
    <row r="2" spans="1:8">
      <c r="A2" s="2"/>
      <c r="B2" s="1"/>
      <c r="C2" s="1"/>
      <c r="D2" s="1"/>
      <c r="E2" s="1"/>
      <c r="F2" s="1"/>
      <c r="G2" s="1"/>
      <c r="H2" s="1"/>
    </row>
    <row r="3" spans="1:8" ht="14.25">
      <c r="A3" s="3"/>
      <c r="B3" s="4"/>
      <c r="C3" s="4"/>
      <c r="D3" s="4"/>
      <c r="E3" s="4"/>
      <c r="F3" s="4"/>
      <c r="G3" s="4"/>
      <c r="H3" s="4"/>
    </row>
    <row r="4" spans="1:8" ht="14.25">
      <c r="A4" s="3" t="s">
        <v>0</v>
      </c>
      <c r="B4" s="4"/>
      <c r="C4" s="4"/>
      <c r="D4" s="4"/>
      <c r="E4" s="5"/>
      <c r="F4" s="5"/>
      <c r="G4" s="4"/>
      <c r="H4" s="4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40"/>
      <c r="B6" s="41"/>
      <c r="C6" s="41"/>
      <c r="D6" s="41"/>
      <c r="E6" s="41"/>
      <c r="F6" s="41"/>
      <c r="G6" s="6"/>
      <c r="H6" s="6"/>
    </row>
    <row r="7" spans="1:8">
      <c r="A7" s="40"/>
      <c r="B7" s="41"/>
      <c r="C7" s="41"/>
      <c r="D7" s="41"/>
      <c r="E7" s="41"/>
    </row>
    <row r="8" spans="1:8">
      <c r="A8" s="40"/>
      <c r="B8" s="41"/>
      <c r="C8" s="41"/>
      <c r="D8" s="41"/>
      <c r="E8" s="41"/>
    </row>
    <row r="9" spans="1:8">
      <c r="A9" s="40"/>
      <c r="B9" s="41"/>
      <c r="C9" s="41"/>
      <c r="D9" s="41"/>
      <c r="E9" s="41"/>
    </row>
    <row r="10" spans="1:8">
      <c r="A10" s="7" t="s">
        <v>1</v>
      </c>
      <c r="B10" s="7"/>
      <c r="C10" s="7"/>
      <c r="D10" s="7"/>
      <c r="E10" s="7"/>
      <c r="F10" s="7"/>
      <c r="G10" s="1"/>
      <c r="H10" s="1"/>
    </row>
    <row r="11" spans="1:8" ht="21">
      <c r="A11" s="8" t="s">
        <v>2</v>
      </c>
      <c r="B11" s="8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8" t="s">
        <v>8</v>
      </c>
      <c r="H11" s="8" t="s">
        <v>9</v>
      </c>
    </row>
    <row r="12" spans="1:8">
      <c r="A12" s="9" t="s">
        <v>10</v>
      </c>
      <c r="B12" s="10"/>
      <c r="C12" s="10"/>
      <c r="D12" s="11">
        <v>1533434.1</v>
      </c>
      <c r="E12" s="11">
        <v>3020963.57</v>
      </c>
      <c r="F12" s="11">
        <v>2150857.5499999998</v>
      </c>
      <c r="G12" s="11">
        <f>D12*100/F12</f>
        <v>71.294079889205122</v>
      </c>
      <c r="H12" s="11">
        <f>F12-D12</f>
        <v>617423.44999999972</v>
      </c>
    </row>
    <row r="13" spans="1:8" ht="33.75">
      <c r="A13" s="12" t="s">
        <v>11</v>
      </c>
      <c r="B13" s="13" t="s">
        <v>12</v>
      </c>
      <c r="C13" s="13"/>
      <c r="D13" s="14">
        <v>30</v>
      </c>
      <c r="E13" s="14">
        <v>70</v>
      </c>
      <c r="F13" s="14">
        <v>50</v>
      </c>
      <c r="G13" s="15">
        <f t="shared" ref="G13:G76" si="0">D13*100/F13</f>
        <v>60</v>
      </c>
      <c r="H13" s="15">
        <f t="shared" ref="H13:H76" si="1">F13-D13</f>
        <v>20</v>
      </c>
    </row>
    <row r="14" spans="1:8" ht="22.5" outlineLevel="2">
      <c r="A14" s="16" t="s">
        <v>13</v>
      </c>
      <c r="B14" s="17" t="s">
        <v>12</v>
      </c>
      <c r="C14" s="17" t="s">
        <v>14</v>
      </c>
      <c r="D14" s="18">
        <v>30</v>
      </c>
      <c r="E14" s="18">
        <v>70</v>
      </c>
      <c r="F14" s="18">
        <v>50</v>
      </c>
      <c r="G14" s="19">
        <f t="shared" si="0"/>
        <v>60</v>
      </c>
      <c r="H14" s="19">
        <f t="shared" si="1"/>
        <v>20</v>
      </c>
    </row>
    <row r="15" spans="1:8" ht="33.75">
      <c r="A15" s="12" t="s">
        <v>15</v>
      </c>
      <c r="B15" s="13" t="s">
        <v>16</v>
      </c>
      <c r="C15" s="13"/>
      <c r="D15" s="14">
        <v>451.83</v>
      </c>
      <c r="E15" s="14">
        <v>984.6</v>
      </c>
      <c r="F15" s="14">
        <v>492.3</v>
      </c>
      <c r="G15" s="15">
        <f t="shared" si="0"/>
        <v>91.779402803168793</v>
      </c>
      <c r="H15" s="15">
        <f t="shared" si="1"/>
        <v>40.470000000000027</v>
      </c>
    </row>
    <row r="16" spans="1:8" ht="22.5" outlineLevel="2">
      <c r="A16" s="16" t="s">
        <v>17</v>
      </c>
      <c r="B16" s="17" t="s">
        <v>16</v>
      </c>
      <c r="C16" s="17" t="s">
        <v>18</v>
      </c>
      <c r="D16" s="18">
        <v>451.83</v>
      </c>
      <c r="E16" s="18">
        <v>984.6</v>
      </c>
      <c r="F16" s="18">
        <v>492.3</v>
      </c>
      <c r="G16" s="19">
        <f t="shared" si="0"/>
        <v>91.779402803168793</v>
      </c>
      <c r="H16" s="19">
        <f t="shared" si="1"/>
        <v>40.470000000000027</v>
      </c>
    </row>
    <row r="17" spans="1:8" ht="33.75">
      <c r="A17" s="12" t="s">
        <v>19</v>
      </c>
      <c r="B17" s="13" t="s">
        <v>20</v>
      </c>
      <c r="C17" s="13"/>
      <c r="D17" s="14">
        <v>10903.59</v>
      </c>
      <c r="E17" s="14">
        <v>31467</v>
      </c>
      <c r="F17" s="14">
        <v>19499.419999999998</v>
      </c>
      <c r="G17" s="15">
        <f t="shared" si="0"/>
        <v>55.917509341303493</v>
      </c>
      <c r="H17" s="15">
        <f t="shared" si="1"/>
        <v>8595.8299999999981</v>
      </c>
    </row>
    <row r="18" spans="1:8" outlineLevel="2">
      <c r="A18" s="16" t="s">
        <v>21</v>
      </c>
      <c r="B18" s="17" t="s">
        <v>20</v>
      </c>
      <c r="C18" s="17" t="s">
        <v>22</v>
      </c>
      <c r="D18" s="18">
        <v>0</v>
      </c>
      <c r="E18" s="18">
        <v>20</v>
      </c>
      <c r="F18" s="18">
        <v>10</v>
      </c>
      <c r="G18" s="19">
        <f t="shared" si="0"/>
        <v>0</v>
      </c>
      <c r="H18" s="19">
        <f t="shared" si="1"/>
        <v>10</v>
      </c>
    </row>
    <row r="19" spans="1:8" ht="45" outlineLevel="2">
      <c r="A19" s="16" t="s">
        <v>23</v>
      </c>
      <c r="B19" s="17" t="s">
        <v>20</v>
      </c>
      <c r="C19" s="17" t="s">
        <v>24</v>
      </c>
      <c r="D19" s="18">
        <v>10903.59</v>
      </c>
      <c r="E19" s="18">
        <v>31447</v>
      </c>
      <c r="F19" s="18">
        <v>19489.419999999998</v>
      </c>
      <c r="G19" s="19">
        <f t="shared" si="0"/>
        <v>55.94620055394158</v>
      </c>
      <c r="H19" s="19">
        <f t="shared" si="1"/>
        <v>8585.8299999999981</v>
      </c>
    </row>
    <row r="20" spans="1:8" ht="33.75">
      <c r="A20" s="12" t="s">
        <v>25</v>
      </c>
      <c r="B20" s="13" t="s">
        <v>26</v>
      </c>
      <c r="C20" s="13"/>
      <c r="D20" s="14">
        <v>250</v>
      </c>
      <c r="E20" s="14">
        <v>44105.9</v>
      </c>
      <c r="F20" s="14">
        <v>22302.95</v>
      </c>
      <c r="G20" s="15">
        <f t="shared" si="0"/>
        <v>1.1209279489932946</v>
      </c>
      <c r="H20" s="15">
        <f t="shared" si="1"/>
        <v>22052.95</v>
      </c>
    </row>
    <row r="21" spans="1:8" ht="22.5" outlineLevel="2">
      <c r="A21" s="16" t="s">
        <v>27</v>
      </c>
      <c r="B21" s="17" t="s">
        <v>26</v>
      </c>
      <c r="C21" s="17" t="s">
        <v>28</v>
      </c>
      <c r="D21" s="18">
        <v>250</v>
      </c>
      <c r="E21" s="18">
        <v>44105.9</v>
      </c>
      <c r="F21" s="18">
        <v>22302.95</v>
      </c>
      <c r="G21" s="19">
        <f t="shared" si="0"/>
        <v>1.1209279489932946</v>
      </c>
      <c r="H21" s="19">
        <f t="shared" si="1"/>
        <v>22052.95</v>
      </c>
    </row>
    <row r="22" spans="1:8" ht="45">
      <c r="A22" s="12" t="s">
        <v>29</v>
      </c>
      <c r="B22" s="13" t="s">
        <v>30</v>
      </c>
      <c r="C22" s="13"/>
      <c r="D22" s="14">
        <v>3256.77</v>
      </c>
      <c r="E22" s="14">
        <v>3256.77</v>
      </c>
      <c r="F22" s="14">
        <v>3256.77</v>
      </c>
      <c r="G22" s="15">
        <f t="shared" si="0"/>
        <v>100</v>
      </c>
      <c r="H22" s="15">
        <f t="shared" si="1"/>
        <v>0</v>
      </c>
    </row>
    <row r="23" spans="1:8" ht="22.5" outlineLevel="2">
      <c r="A23" s="16" t="s">
        <v>17</v>
      </c>
      <c r="B23" s="17" t="s">
        <v>30</v>
      </c>
      <c r="C23" s="17" t="s">
        <v>18</v>
      </c>
      <c r="D23" s="18">
        <v>3256.77</v>
      </c>
      <c r="E23" s="18">
        <v>3256.77</v>
      </c>
      <c r="F23" s="18">
        <v>3256.77</v>
      </c>
      <c r="G23" s="19">
        <f t="shared" si="0"/>
        <v>100</v>
      </c>
      <c r="H23" s="19">
        <f t="shared" si="1"/>
        <v>0</v>
      </c>
    </row>
    <row r="24" spans="1:8" ht="33.75">
      <c r="A24" s="12" t="s">
        <v>31</v>
      </c>
      <c r="B24" s="13" t="s">
        <v>32</v>
      </c>
      <c r="C24" s="13"/>
      <c r="D24" s="14">
        <v>100</v>
      </c>
      <c r="E24" s="14">
        <v>2432.4699999999998</v>
      </c>
      <c r="F24" s="14">
        <v>1973.63</v>
      </c>
      <c r="G24" s="15">
        <f t="shared" si="0"/>
        <v>5.0668058349335992</v>
      </c>
      <c r="H24" s="15">
        <f t="shared" si="1"/>
        <v>1873.63</v>
      </c>
    </row>
    <row r="25" spans="1:8" outlineLevel="2">
      <c r="A25" s="16" t="s">
        <v>33</v>
      </c>
      <c r="B25" s="17" t="s">
        <v>32</v>
      </c>
      <c r="C25" s="17" t="s">
        <v>34</v>
      </c>
      <c r="D25" s="18">
        <v>100</v>
      </c>
      <c r="E25" s="18">
        <v>2432.4699999999998</v>
      </c>
      <c r="F25" s="18">
        <v>1973.63</v>
      </c>
      <c r="G25" s="19">
        <f t="shared" si="0"/>
        <v>5.0668058349335992</v>
      </c>
      <c r="H25" s="19">
        <f t="shared" si="1"/>
        <v>1873.63</v>
      </c>
    </row>
    <row r="26" spans="1:8" ht="33.75">
      <c r="A26" s="12" t="s">
        <v>35</v>
      </c>
      <c r="B26" s="13" t="s">
        <v>36</v>
      </c>
      <c r="C26" s="13"/>
      <c r="D26" s="14">
        <v>680.74</v>
      </c>
      <c r="E26" s="14">
        <v>3889.13</v>
      </c>
      <c r="F26" s="14">
        <v>2376.02</v>
      </c>
      <c r="G26" s="15">
        <f t="shared" si="0"/>
        <v>28.650432235418894</v>
      </c>
      <c r="H26" s="15">
        <f t="shared" si="1"/>
        <v>1695.28</v>
      </c>
    </row>
    <row r="27" spans="1:8" outlineLevel="2">
      <c r="A27" s="16" t="s">
        <v>37</v>
      </c>
      <c r="B27" s="17" t="s">
        <v>36</v>
      </c>
      <c r="C27" s="17" t="s">
        <v>38</v>
      </c>
      <c r="D27" s="18">
        <v>680.74</v>
      </c>
      <c r="E27" s="18">
        <v>3889.13</v>
      </c>
      <c r="F27" s="18">
        <v>2376.02</v>
      </c>
      <c r="G27" s="19">
        <f t="shared" si="0"/>
        <v>28.650432235418894</v>
      </c>
      <c r="H27" s="19">
        <f t="shared" si="1"/>
        <v>1695.28</v>
      </c>
    </row>
    <row r="28" spans="1:8" ht="22.5">
      <c r="A28" s="12" t="s">
        <v>39</v>
      </c>
      <c r="B28" s="13" t="s">
        <v>40</v>
      </c>
      <c r="C28" s="13"/>
      <c r="D28" s="14">
        <v>25074</v>
      </c>
      <c r="E28" s="14">
        <v>47346.39</v>
      </c>
      <c r="F28" s="14">
        <v>47346.39</v>
      </c>
      <c r="G28" s="15">
        <f t="shared" si="0"/>
        <v>52.958631059305681</v>
      </c>
      <c r="H28" s="15">
        <f t="shared" si="1"/>
        <v>22272.39</v>
      </c>
    </row>
    <row r="29" spans="1:8" outlineLevel="2">
      <c r="A29" s="16" t="s">
        <v>41</v>
      </c>
      <c r="B29" s="17" t="s">
        <v>40</v>
      </c>
      <c r="C29" s="17" t="s">
        <v>42</v>
      </c>
      <c r="D29" s="18">
        <v>25074</v>
      </c>
      <c r="E29" s="18">
        <v>47346.39</v>
      </c>
      <c r="F29" s="18">
        <v>47346.39</v>
      </c>
      <c r="G29" s="19">
        <f t="shared" si="0"/>
        <v>52.958631059305681</v>
      </c>
      <c r="H29" s="19">
        <f t="shared" si="1"/>
        <v>22272.39</v>
      </c>
    </row>
    <row r="30" spans="1:8" ht="33.75">
      <c r="A30" s="12" t="s">
        <v>43</v>
      </c>
      <c r="B30" s="13" t="s">
        <v>44</v>
      </c>
      <c r="C30" s="13"/>
      <c r="D30" s="14">
        <v>1757.77</v>
      </c>
      <c r="E30" s="14">
        <v>4607.1099999999997</v>
      </c>
      <c r="F30" s="14">
        <v>3185.96</v>
      </c>
      <c r="G30" s="15">
        <f t="shared" si="0"/>
        <v>55.1723813230549</v>
      </c>
      <c r="H30" s="15">
        <f t="shared" si="1"/>
        <v>1428.19</v>
      </c>
    </row>
    <row r="31" spans="1:8" ht="22.5" outlineLevel="2">
      <c r="A31" s="16" t="s">
        <v>13</v>
      </c>
      <c r="B31" s="17" t="s">
        <v>44</v>
      </c>
      <c r="C31" s="17" t="s">
        <v>14</v>
      </c>
      <c r="D31" s="18">
        <v>1757.77</v>
      </c>
      <c r="E31" s="18">
        <v>4607.1099999999997</v>
      </c>
      <c r="F31" s="18">
        <v>3185.96</v>
      </c>
      <c r="G31" s="19">
        <f t="shared" si="0"/>
        <v>55.1723813230549</v>
      </c>
      <c r="H31" s="19">
        <f t="shared" si="1"/>
        <v>1428.19</v>
      </c>
    </row>
    <row r="32" spans="1:8" ht="45">
      <c r="A32" s="12" t="s">
        <v>45</v>
      </c>
      <c r="B32" s="13" t="s">
        <v>46</v>
      </c>
      <c r="C32" s="13"/>
      <c r="D32" s="14">
        <v>877.02</v>
      </c>
      <c r="E32" s="14">
        <v>13710</v>
      </c>
      <c r="F32" s="14">
        <v>7977.87</v>
      </c>
      <c r="G32" s="15">
        <f t="shared" si="0"/>
        <v>10.993159828375243</v>
      </c>
      <c r="H32" s="15">
        <f t="shared" si="1"/>
        <v>7100.85</v>
      </c>
    </row>
    <row r="33" spans="1:8" outlineLevel="2">
      <c r="A33" s="16" t="s">
        <v>47</v>
      </c>
      <c r="B33" s="17" t="s">
        <v>46</v>
      </c>
      <c r="C33" s="17" t="s">
        <v>48</v>
      </c>
      <c r="D33" s="18">
        <v>877.02</v>
      </c>
      <c r="E33" s="18">
        <v>13710</v>
      </c>
      <c r="F33" s="18">
        <v>7977.87</v>
      </c>
      <c r="G33" s="19">
        <f t="shared" si="0"/>
        <v>10.993159828375243</v>
      </c>
      <c r="H33" s="19">
        <f t="shared" si="1"/>
        <v>7100.85</v>
      </c>
    </row>
    <row r="34" spans="1:8" ht="33.75">
      <c r="A34" s="12" t="s">
        <v>49</v>
      </c>
      <c r="B34" s="13" t="s">
        <v>50</v>
      </c>
      <c r="C34" s="13"/>
      <c r="D34" s="14">
        <v>664.73</v>
      </c>
      <c r="E34" s="14">
        <v>1769.2</v>
      </c>
      <c r="F34" s="14">
        <v>888.97</v>
      </c>
      <c r="G34" s="15">
        <f t="shared" si="0"/>
        <v>74.77530175371497</v>
      </c>
      <c r="H34" s="15">
        <f t="shared" si="1"/>
        <v>224.24</v>
      </c>
    </row>
    <row r="35" spans="1:8" ht="22.5" outlineLevel="2">
      <c r="A35" s="16" t="s">
        <v>13</v>
      </c>
      <c r="B35" s="17" t="s">
        <v>50</v>
      </c>
      <c r="C35" s="17" t="s">
        <v>14</v>
      </c>
      <c r="D35" s="18">
        <v>664.73</v>
      </c>
      <c r="E35" s="18">
        <v>1519.2</v>
      </c>
      <c r="F35" s="18">
        <v>763.97</v>
      </c>
      <c r="G35" s="19">
        <f t="shared" si="0"/>
        <v>87.009961124127912</v>
      </c>
      <c r="H35" s="19">
        <f t="shared" si="1"/>
        <v>99.240000000000009</v>
      </c>
    </row>
    <row r="36" spans="1:8" ht="22.5" outlineLevel="2">
      <c r="A36" s="16" t="s">
        <v>17</v>
      </c>
      <c r="B36" s="17" t="s">
        <v>50</v>
      </c>
      <c r="C36" s="17" t="s">
        <v>18</v>
      </c>
      <c r="D36" s="18">
        <v>0</v>
      </c>
      <c r="E36" s="18">
        <v>250</v>
      </c>
      <c r="F36" s="18">
        <v>125</v>
      </c>
      <c r="G36" s="19">
        <f t="shared" si="0"/>
        <v>0</v>
      </c>
      <c r="H36" s="19">
        <f t="shared" si="1"/>
        <v>125</v>
      </c>
    </row>
    <row r="37" spans="1:8" ht="33.75">
      <c r="A37" s="12" t="s">
        <v>51</v>
      </c>
      <c r="B37" s="13" t="s">
        <v>52</v>
      </c>
      <c r="C37" s="13"/>
      <c r="D37" s="14">
        <v>893.98</v>
      </c>
      <c r="E37" s="14">
        <v>121620.24</v>
      </c>
      <c r="F37" s="14">
        <v>64361.1</v>
      </c>
      <c r="G37" s="15">
        <f t="shared" si="0"/>
        <v>1.3890067136826438</v>
      </c>
      <c r="H37" s="15">
        <f t="shared" si="1"/>
        <v>63467.119999999995</v>
      </c>
    </row>
    <row r="38" spans="1:8" outlineLevel="2">
      <c r="A38" s="16" t="s">
        <v>53</v>
      </c>
      <c r="B38" s="17" t="s">
        <v>52</v>
      </c>
      <c r="C38" s="17" t="s">
        <v>54</v>
      </c>
      <c r="D38" s="18">
        <v>893.98</v>
      </c>
      <c r="E38" s="18">
        <v>121620.24</v>
      </c>
      <c r="F38" s="18">
        <v>64361.1</v>
      </c>
      <c r="G38" s="19">
        <f t="shared" si="0"/>
        <v>1.3890067136826438</v>
      </c>
      <c r="H38" s="19">
        <f t="shared" si="1"/>
        <v>63467.119999999995</v>
      </c>
    </row>
    <row r="39" spans="1:8" ht="33.75">
      <c r="A39" s="12" t="s">
        <v>55</v>
      </c>
      <c r="B39" s="13" t="s">
        <v>56</v>
      </c>
      <c r="C39" s="13"/>
      <c r="D39" s="14">
        <v>29971.38</v>
      </c>
      <c r="E39" s="14">
        <v>93737.41</v>
      </c>
      <c r="F39" s="14">
        <v>54430.7</v>
      </c>
      <c r="G39" s="15">
        <f t="shared" si="0"/>
        <v>55.06337416200784</v>
      </c>
      <c r="H39" s="15">
        <f t="shared" si="1"/>
        <v>24459.319999999996</v>
      </c>
    </row>
    <row r="40" spans="1:8" outlineLevel="2">
      <c r="A40" s="16" t="s">
        <v>53</v>
      </c>
      <c r="B40" s="17" t="s">
        <v>56</v>
      </c>
      <c r="C40" s="17" t="s">
        <v>54</v>
      </c>
      <c r="D40" s="18">
        <v>29971.38</v>
      </c>
      <c r="E40" s="18">
        <v>93737.41</v>
      </c>
      <c r="F40" s="18">
        <v>54430.7</v>
      </c>
      <c r="G40" s="19">
        <f t="shared" si="0"/>
        <v>55.06337416200784</v>
      </c>
      <c r="H40" s="19">
        <f t="shared" si="1"/>
        <v>24459.319999999996</v>
      </c>
    </row>
    <row r="41" spans="1:8" ht="33.75">
      <c r="A41" s="12" t="s">
        <v>57</v>
      </c>
      <c r="B41" s="13" t="s">
        <v>58</v>
      </c>
      <c r="C41" s="13"/>
      <c r="D41" s="14">
        <v>14469.31</v>
      </c>
      <c r="E41" s="14">
        <v>27431.83</v>
      </c>
      <c r="F41" s="14">
        <v>18834.689999999999</v>
      </c>
      <c r="G41" s="15">
        <f t="shared" si="0"/>
        <v>76.822660739306045</v>
      </c>
      <c r="H41" s="15">
        <f t="shared" si="1"/>
        <v>4365.3799999999992</v>
      </c>
    </row>
    <row r="42" spans="1:8" outlineLevel="2">
      <c r="A42" s="16" t="s">
        <v>59</v>
      </c>
      <c r="B42" s="17" t="s">
        <v>58</v>
      </c>
      <c r="C42" s="17" t="s">
        <v>60</v>
      </c>
      <c r="D42" s="18">
        <v>14469.31</v>
      </c>
      <c r="E42" s="18">
        <v>27431.83</v>
      </c>
      <c r="F42" s="18">
        <v>18834.689999999999</v>
      </c>
      <c r="G42" s="19">
        <f t="shared" si="0"/>
        <v>76.822660739306045</v>
      </c>
      <c r="H42" s="19">
        <f t="shared" si="1"/>
        <v>4365.3799999999992</v>
      </c>
    </row>
    <row r="43" spans="1:8" ht="67.5">
      <c r="A43" s="12" t="s">
        <v>61</v>
      </c>
      <c r="B43" s="13" t="s">
        <v>62</v>
      </c>
      <c r="C43" s="13"/>
      <c r="D43" s="14">
        <v>7919.07</v>
      </c>
      <c r="E43" s="14">
        <v>15845.4</v>
      </c>
      <c r="F43" s="14">
        <v>8905.84</v>
      </c>
      <c r="G43" s="15">
        <f t="shared" si="0"/>
        <v>88.919967122697017</v>
      </c>
      <c r="H43" s="15">
        <f t="shared" si="1"/>
        <v>986.77000000000044</v>
      </c>
    </row>
    <row r="44" spans="1:8" outlineLevel="2">
      <c r="A44" s="16" t="s">
        <v>63</v>
      </c>
      <c r="B44" s="17" t="s">
        <v>62</v>
      </c>
      <c r="C44" s="17" t="s">
        <v>64</v>
      </c>
      <c r="D44" s="18">
        <v>6599.07</v>
      </c>
      <c r="E44" s="18">
        <v>12840.4</v>
      </c>
      <c r="F44" s="18">
        <v>7183.34</v>
      </c>
      <c r="G44" s="19">
        <f t="shared" si="0"/>
        <v>91.866318453532756</v>
      </c>
      <c r="H44" s="19">
        <f t="shared" si="1"/>
        <v>584.27000000000044</v>
      </c>
    </row>
    <row r="45" spans="1:8" outlineLevel="2">
      <c r="A45" s="16" t="s">
        <v>41</v>
      </c>
      <c r="B45" s="17" t="s">
        <v>62</v>
      </c>
      <c r="C45" s="17" t="s">
        <v>42</v>
      </c>
      <c r="D45" s="18">
        <v>1320</v>
      </c>
      <c r="E45" s="18">
        <v>3005</v>
      </c>
      <c r="F45" s="18">
        <v>1722.5</v>
      </c>
      <c r="G45" s="19">
        <f t="shared" si="0"/>
        <v>76.632801161103046</v>
      </c>
      <c r="H45" s="19">
        <f t="shared" si="1"/>
        <v>402.5</v>
      </c>
    </row>
    <row r="46" spans="1:8" ht="45">
      <c r="A46" s="12" t="s">
        <v>65</v>
      </c>
      <c r="B46" s="13" t="s">
        <v>66</v>
      </c>
      <c r="C46" s="13"/>
      <c r="D46" s="14">
        <v>435.67</v>
      </c>
      <c r="E46" s="14">
        <v>8985</v>
      </c>
      <c r="F46" s="14">
        <v>4547.5</v>
      </c>
      <c r="G46" s="15">
        <f t="shared" si="0"/>
        <v>9.5804288070368333</v>
      </c>
      <c r="H46" s="15">
        <f t="shared" si="1"/>
        <v>4111.83</v>
      </c>
    </row>
    <row r="47" spans="1:8" outlineLevel="2">
      <c r="A47" s="16" t="s">
        <v>59</v>
      </c>
      <c r="B47" s="17" t="s">
        <v>66</v>
      </c>
      <c r="C47" s="17" t="s">
        <v>60</v>
      </c>
      <c r="D47" s="18">
        <v>380.67</v>
      </c>
      <c r="E47" s="18">
        <v>8930</v>
      </c>
      <c r="F47" s="18">
        <v>4492.5</v>
      </c>
      <c r="G47" s="19">
        <f t="shared" si="0"/>
        <v>8.4734557595993323</v>
      </c>
      <c r="H47" s="19">
        <f t="shared" si="1"/>
        <v>4111.83</v>
      </c>
    </row>
    <row r="48" spans="1:8" outlineLevel="2">
      <c r="A48" s="16" t="s">
        <v>67</v>
      </c>
      <c r="B48" s="17" t="s">
        <v>66</v>
      </c>
      <c r="C48" s="17" t="s">
        <v>68</v>
      </c>
      <c r="D48" s="18">
        <v>55</v>
      </c>
      <c r="E48" s="18">
        <v>55</v>
      </c>
      <c r="F48" s="18">
        <v>55</v>
      </c>
      <c r="G48" s="19">
        <f t="shared" si="0"/>
        <v>100</v>
      </c>
      <c r="H48" s="19">
        <f t="shared" si="1"/>
        <v>0</v>
      </c>
    </row>
    <row r="49" spans="1:8" ht="22.5">
      <c r="A49" s="12" t="s">
        <v>69</v>
      </c>
      <c r="B49" s="13" t="s">
        <v>70</v>
      </c>
      <c r="C49" s="13"/>
      <c r="D49" s="14">
        <v>839632.67</v>
      </c>
      <c r="E49" s="14">
        <v>1325434.72</v>
      </c>
      <c r="F49" s="14">
        <v>1003641.03</v>
      </c>
      <c r="G49" s="15">
        <f t="shared" si="0"/>
        <v>83.658663297175082</v>
      </c>
      <c r="H49" s="15">
        <f t="shared" si="1"/>
        <v>164008.35999999999</v>
      </c>
    </row>
    <row r="50" spans="1:8" outlineLevel="2">
      <c r="A50" s="16" t="s">
        <v>71</v>
      </c>
      <c r="B50" s="17" t="s">
        <v>70</v>
      </c>
      <c r="C50" s="17" t="s">
        <v>72</v>
      </c>
      <c r="D50" s="18">
        <v>229402.58</v>
      </c>
      <c r="E50" s="18">
        <v>384229.57</v>
      </c>
      <c r="F50" s="18">
        <v>280857.71999999997</v>
      </c>
      <c r="G50" s="19">
        <f t="shared" si="0"/>
        <v>81.679285867591616</v>
      </c>
      <c r="H50" s="19">
        <f t="shared" si="1"/>
        <v>51455.139999999985</v>
      </c>
    </row>
    <row r="51" spans="1:8" outlineLevel="2">
      <c r="A51" s="16" t="s">
        <v>67</v>
      </c>
      <c r="B51" s="17" t="s">
        <v>70</v>
      </c>
      <c r="C51" s="17" t="s">
        <v>68</v>
      </c>
      <c r="D51" s="18">
        <v>538211.72</v>
      </c>
      <c r="E51" s="18">
        <v>814405.31</v>
      </c>
      <c r="F51" s="18">
        <v>635266.18999999994</v>
      </c>
      <c r="G51" s="19">
        <f t="shared" si="0"/>
        <v>84.722235886660371</v>
      </c>
      <c r="H51" s="19">
        <f t="shared" si="1"/>
        <v>97054.469999999972</v>
      </c>
    </row>
    <row r="52" spans="1:8" outlineLevel="2">
      <c r="A52" s="16" t="s">
        <v>73</v>
      </c>
      <c r="B52" s="17" t="s">
        <v>70</v>
      </c>
      <c r="C52" s="17" t="s">
        <v>74</v>
      </c>
      <c r="D52" s="18">
        <v>23801.87</v>
      </c>
      <c r="E52" s="18">
        <v>44015.6</v>
      </c>
      <c r="F52" s="18">
        <v>21926.32</v>
      </c>
      <c r="G52" s="19">
        <f t="shared" si="0"/>
        <v>108.55387497765243</v>
      </c>
      <c r="H52" s="19">
        <f t="shared" si="1"/>
        <v>-1875.5499999999993</v>
      </c>
    </row>
    <row r="53" spans="1:8" ht="22.5" outlineLevel="2">
      <c r="A53" s="16" t="s">
        <v>75</v>
      </c>
      <c r="B53" s="17" t="s">
        <v>70</v>
      </c>
      <c r="C53" s="17" t="s">
        <v>76</v>
      </c>
      <c r="D53" s="18">
        <v>44677.67</v>
      </c>
      <c r="E53" s="18">
        <v>77278.149999999994</v>
      </c>
      <c r="F53" s="18">
        <v>61908.26</v>
      </c>
      <c r="G53" s="19">
        <f t="shared" si="0"/>
        <v>72.167542747930568</v>
      </c>
      <c r="H53" s="19">
        <f t="shared" si="1"/>
        <v>17230.590000000004</v>
      </c>
    </row>
    <row r="54" spans="1:8" outlineLevel="2">
      <c r="A54" s="16" t="s">
        <v>77</v>
      </c>
      <c r="B54" s="17" t="s">
        <v>70</v>
      </c>
      <c r="C54" s="17" t="s">
        <v>78</v>
      </c>
      <c r="D54" s="18">
        <v>3538.82</v>
      </c>
      <c r="E54" s="18">
        <v>5506.1</v>
      </c>
      <c r="F54" s="18">
        <v>3682.53</v>
      </c>
      <c r="G54" s="19">
        <f t="shared" si="0"/>
        <v>96.097519911582523</v>
      </c>
      <c r="H54" s="19">
        <f t="shared" si="1"/>
        <v>143.71000000000004</v>
      </c>
    </row>
    <row r="55" spans="1:8" ht="33.75">
      <c r="A55" s="12" t="s">
        <v>79</v>
      </c>
      <c r="B55" s="13" t="s">
        <v>80</v>
      </c>
      <c r="C55" s="13"/>
      <c r="D55" s="14">
        <v>140755.01</v>
      </c>
      <c r="E55" s="14">
        <v>283712.84000000003</v>
      </c>
      <c r="F55" s="14">
        <v>175445.87</v>
      </c>
      <c r="G55" s="15">
        <f t="shared" si="0"/>
        <v>80.227029567581155</v>
      </c>
      <c r="H55" s="15">
        <f t="shared" si="1"/>
        <v>34690.859999999986</v>
      </c>
    </row>
    <row r="56" spans="1:8" ht="45" outlineLevel="2">
      <c r="A56" s="16" t="s">
        <v>81</v>
      </c>
      <c r="B56" s="17" t="s">
        <v>80</v>
      </c>
      <c r="C56" s="17" t="s">
        <v>82</v>
      </c>
      <c r="D56" s="18">
        <v>2664.53</v>
      </c>
      <c r="E56" s="18">
        <v>5065.5</v>
      </c>
      <c r="F56" s="18">
        <v>2896.97</v>
      </c>
      <c r="G56" s="19">
        <f t="shared" si="0"/>
        <v>91.976444353928414</v>
      </c>
      <c r="H56" s="19">
        <f t="shared" si="1"/>
        <v>232.4399999999996</v>
      </c>
    </row>
    <row r="57" spans="1:8" ht="56.25" outlineLevel="2">
      <c r="A57" s="16" t="s">
        <v>83</v>
      </c>
      <c r="B57" s="17" t="s">
        <v>80</v>
      </c>
      <c r="C57" s="17" t="s">
        <v>84</v>
      </c>
      <c r="D57" s="18">
        <v>105596.47</v>
      </c>
      <c r="E57" s="18">
        <v>213056.95</v>
      </c>
      <c r="F57" s="18">
        <v>132459.39000000001</v>
      </c>
      <c r="G57" s="19">
        <f t="shared" si="0"/>
        <v>79.719882448499874</v>
      </c>
      <c r="H57" s="19">
        <f t="shared" si="1"/>
        <v>26862.920000000013</v>
      </c>
    </row>
    <row r="58" spans="1:8" outlineLevel="2">
      <c r="A58" s="16" t="s">
        <v>85</v>
      </c>
      <c r="B58" s="17" t="s">
        <v>80</v>
      </c>
      <c r="C58" s="17" t="s">
        <v>86</v>
      </c>
      <c r="D58" s="18">
        <v>68.7</v>
      </c>
      <c r="E58" s="18">
        <v>68.7</v>
      </c>
      <c r="F58" s="18">
        <v>68.7</v>
      </c>
      <c r="G58" s="19">
        <f t="shared" si="0"/>
        <v>100</v>
      </c>
      <c r="H58" s="19">
        <f t="shared" si="1"/>
        <v>0</v>
      </c>
    </row>
    <row r="59" spans="1:8" ht="56.25" outlineLevel="2">
      <c r="A59" s="16" t="s">
        <v>87</v>
      </c>
      <c r="B59" s="17" t="s">
        <v>80</v>
      </c>
      <c r="C59" s="17" t="s">
        <v>88</v>
      </c>
      <c r="D59" s="18">
        <v>18240.87</v>
      </c>
      <c r="E59" s="18">
        <v>32806.720000000001</v>
      </c>
      <c r="F59" s="18">
        <v>20520.310000000001</v>
      </c>
      <c r="G59" s="19">
        <f t="shared" si="0"/>
        <v>88.891785747876128</v>
      </c>
      <c r="H59" s="19">
        <f t="shared" si="1"/>
        <v>2279.4400000000023</v>
      </c>
    </row>
    <row r="60" spans="1:8" outlineLevel="2">
      <c r="A60" s="16" t="s">
        <v>89</v>
      </c>
      <c r="B60" s="17" t="s">
        <v>80</v>
      </c>
      <c r="C60" s="17" t="s">
        <v>90</v>
      </c>
      <c r="D60" s="18">
        <v>0</v>
      </c>
      <c r="E60" s="18">
        <v>700</v>
      </c>
      <c r="F60" s="18">
        <v>500</v>
      </c>
      <c r="G60" s="19">
        <f t="shared" si="0"/>
        <v>0</v>
      </c>
      <c r="H60" s="19">
        <f t="shared" si="1"/>
        <v>500</v>
      </c>
    </row>
    <row r="61" spans="1:8" ht="22.5" outlineLevel="2">
      <c r="A61" s="16" t="s">
        <v>13</v>
      </c>
      <c r="B61" s="17" t="s">
        <v>80</v>
      </c>
      <c r="C61" s="17" t="s">
        <v>14</v>
      </c>
      <c r="D61" s="18">
        <v>7515.38</v>
      </c>
      <c r="E61" s="18">
        <v>17784.95</v>
      </c>
      <c r="F61" s="18">
        <v>10215.58</v>
      </c>
      <c r="G61" s="19">
        <f t="shared" si="0"/>
        <v>73.567824832266012</v>
      </c>
      <c r="H61" s="19">
        <f t="shared" si="1"/>
        <v>2700.2</v>
      </c>
    </row>
    <row r="62" spans="1:8" ht="22.5" outlineLevel="2">
      <c r="A62" s="16" t="s">
        <v>91</v>
      </c>
      <c r="B62" s="17" t="s">
        <v>80</v>
      </c>
      <c r="C62" s="17" t="s">
        <v>92</v>
      </c>
      <c r="D62" s="18">
        <v>1328.17</v>
      </c>
      <c r="E62" s="18">
        <v>3577.7</v>
      </c>
      <c r="F62" s="18">
        <v>1788.85</v>
      </c>
      <c r="G62" s="19">
        <f t="shared" si="0"/>
        <v>74.247142018615321</v>
      </c>
      <c r="H62" s="19">
        <f t="shared" si="1"/>
        <v>460.67999999999984</v>
      </c>
    </row>
    <row r="63" spans="1:8" ht="45" outlineLevel="2">
      <c r="A63" s="16" t="s">
        <v>23</v>
      </c>
      <c r="B63" s="17" t="s">
        <v>80</v>
      </c>
      <c r="C63" s="17" t="s">
        <v>24</v>
      </c>
      <c r="D63" s="18">
        <v>300</v>
      </c>
      <c r="E63" s="18">
        <v>300</v>
      </c>
      <c r="F63" s="18">
        <v>300</v>
      </c>
      <c r="G63" s="19">
        <f t="shared" si="0"/>
        <v>100</v>
      </c>
      <c r="H63" s="19">
        <f t="shared" si="1"/>
        <v>0</v>
      </c>
    </row>
    <row r="64" spans="1:8" ht="22.5" outlineLevel="2">
      <c r="A64" s="16" t="s">
        <v>75</v>
      </c>
      <c r="B64" s="17" t="s">
        <v>80</v>
      </c>
      <c r="C64" s="17" t="s">
        <v>76</v>
      </c>
      <c r="D64" s="18">
        <v>3423.95</v>
      </c>
      <c r="E64" s="18">
        <v>7288.32</v>
      </c>
      <c r="F64" s="18">
        <v>4928.75</v>
      </c>
      <c r="G64" s="19">
        <f t="shared" si="0"/>
        <v>69.468932285062138</v>
      </c>
      <c r="H64" s="19">
        <f t="shared" si="1"/>
        <v>1504.8000000000002</v>
      </c>
    </row>
    <row r="65" spans="1:8" ht="22.5" outlineLevel="2">
      <c r="A65" s="16" t="s">
        <v>93</v>
      </c>
      <c r="B65" s="17" t="s">
        <v>80</v>
      </c>
      <c r="C65" s="17" t="s">
        <v>94</v>
      </c>
      <c r="D65" s="18">
        <v>1616.94</v>
      </c>
      <c r="E65" s="18">
        <v>3061.1</v>
      </c>
      <c r="F65" s="18">
        <v>1767.32</v>
      </c>
      <c r="G65" s="19">
        <f t="shared" si="0"/>
        <v>91.491071226489836</v>
      </c>
      <c r="H65" s="19">
        <f t="shared" si="1"/>
        <v>150.37999999999988</v>
      </c>
    </row>
    <row r="66" spans="1:8" ht="22.5" outlineLevel="2">
      <c r="A66" s="16" t="s">
        <v>95</v>
      </c>
      <c r="B66" s="17" t="s">
        <v>80</v>
      </c>
      <c r="C66" s="17" t="s">
        <v>96</v>
      </c>
      <c r="D66" s="18">
        <v>0</v>
      </c>
      <c r="E66" s="18">
        <v>2.9</v>
      </c>
      <c r="F66" s="18">
        <v>0</v>
      </c>
      <c r="G66" s="19" t="e">
        <f t="shared" si="0"/>
        <v>#DIV/0!</v>
      </c>
      <c r="H66" s="19">
        <f t="shared" si="1"/>
        <v>0</v>
      </c>
    </row>
    <row r="67" spans="1:8" ht="45">
      <c r="A67" s="12" t="s">
        <v>97</v>
      </c>
      <c r="B67" s="13" t="s">
        <v>98</v>
      </c>
      <c r="C67" s="13"/>
      <c r="D67" s="14">
        <v>14169.5</v>
      </c>
      <c r="E67" s="14">
        <v>36651.32</v>
      </c>
      <c r="F67" s="14">
        <v>29165.81</v>
      </c>
      <c r="G67" s="15">
        <f t="shared" si="0"/>
        <v>48.582569796621456</v>
      </c>
      <c r="H67" s="15">
        <f t="shared" si="1"/>
        <v>14996.310000000001</v>
      </c>
    </row>
    <row r="68" spans="1:8" ht="22.5" outlineLevel="2">
      <c r="A68" s="16" t="s">
        <v>13</v>
      </c>
      <c r="B68" s="17" t="s">
        <v>98</v>
      </c>
      <c r="C68" s="17" t="s">
        <v>14</v>
      </c>
      <c r="D68" s="18">
        <v>9432.1</v>
      </c>
      <c r="E68" s="18">
        <v>20859.990000000002</v>
      </c>
      <c r="F68" s="18">
        <v>18404.02</v>
      </c>
      <c r="G68" s="19">
        <f t="shared" si="0"/>
        <v>51.250215985420574</v>
      </c>
      <c r="H68" s="19">
        <f t="shared" si="1"/>
        <v>8971.92</v>
      </c>
    </row>
    <row r="69" spans="1:8" outlineLevel="2">
      <c r="A69" s="16" t="s">
        <v>99</v>
      </c>
      <c r="B69" s="17" t="s">
        <v>98</v>
      </c>
      <c r="C69" s="17" t="s">
        <v>100</v>
      </c>
      <c r="D69" s="18">
        <v>4737.3999999999996</v>
      </c>
      <c r="E69" s="18">
        <v>15791.33</v>
      </c>
      <c r="F69" s="18">
        <v>10761.79</v>
      </c>
      <c r="G69" s="19">
        <f t="shared" si="0"/>
        <v>44.020557918338852</v>
      </c>
      <c r="H69" s="19">
        <f t="shared" si="1"/>
        <v>6024.3900000000012</v>
      </c>
    </row>
    <row r="70" spans="1:8" ht="22.5">
      <c r="A70" s="12" t="s">
        <v>101</v>
      </c>
      <c r="B70" s="13" t="s">
        <v>102</v>
      </c>
      <c r="C70" s="13"/>
      <c r="D70" s="14">
        <v>115808.3</v>
      </c>
      <c r="E70" s="14">
        <v>215845.02</v>
      </c>
      <c r="F70" s="14">
        <v>134871.18</v>
      </c>
      <c r="G70" s="15">
        <f t="shared" si="0"/>
        <v>85.865861038659261</v>
      </c>
      <c r="H70" s="15">
        <f t="shared" si="1"/>
        <v>19062.87999999999</v>
      </c>
    </row>
    <row r="71" spans="1:8" outlineLevel="2">
      <c r="A71" s="16" t="s">
        <v>73</v>
      </c>
      <c r="B71" s="17" t="s">
        <v>102</v>
      </c>
      <c r="C71" s="17" t="s">
        <v>74</v>
      </c>
      <c r="D71" s="18">
        <v>22577.200000000001</v>
      </c>
      <c r="E71" s="18">
        <v>38342.78</v>
      </c>
      <c r="F71" s="18">
        <v>24670.3</v>
      </c>
      <c r="G71" s="19">
        <f t="shared" si="0"/>
        <v>91.515709172567824</v>
      </c>
      <c r="H71" s="19">
        <f t="shared" si="1"/>
        <v>2093.0999999999985</v>
      </c>
    </row>
    <row r="72" spans="1:8" outlineLevel="2">
      <c r="A72" s="16" t="s">
        <v>103</v>
      </c>
      <c r="B72" s="17" t="s">
        <v>102</v>
      </c>
      <c r="C72" s="17" t="s">
        <v>104</v>
      </c>
      <c r="D72" s="18">
        <v>93231.1</v>
      </c>
      <c r="E72" s="18">
        <v>177502.24</v>
      </c>
      <c r="F72" s="18">
        <v>110200.88</v>
      </c>
      <c r="G72" s="19">
        <f t="shared" si="0"/>
        <v>84.601048557869959</v>
      </c>
      <c r="H72" s="19">
        <f t="shared" si="1"/>
        <v>16969.78</v>
      </c>
    </row>
    <row r="73" spans="1:8">
      <c r="A73" s="12" t="s">
        <v>105</v>
      </c>
      <c r="B73" s="13" t="s">
        <v>106</v>
      </c>
      <c r="C73" s="13"/>
      <c r="D73" s="14">
        <v>6335.75</v>
      </c>
      <c r="E73" s="14">
        <v>12002.41</v>
      </c>
      <c r="F73" s="14">
        <v>9589.07</v>
      </c>
      <c r="G73" s="15">
        <f t="shared" si="0"/>
        <v>66.072622266810029</v>
      </c>
      <c r="H73" s="15">
        <f t="shared" si="1"/>
        <v>3253.3199999999997</v>
      </c>
    </row>
    <row r="74" spans="1:8" ht="56.25" outlineLevel="2">
      <c r="A74" s="16" t="s">
        <v>107</v>
      </c>
      <c r="B74" s="17" t="s">
        <v>106</v>
      </c>
      <c r="C74" s="17" t="s">
        <v>108</v>
      </c>
      <c r="D74" s="18">
        <v>3057.53</v>
      </c>
      <c r="E74" s="18">
        <v>5350.68</v>
      </c>
      <c r="F74" s="18">
        <v>4140.9399999999996</v>
      </c>
      <c r="G74" s="19">
        <f t="shared" si="0"/>
        <v>73.836616806811989</v>
      </c>
      <c r="H74" s="19">
        <f t="shared" si="1"/>
        <v>1083.4099999999994</v>
      </c>
    </row>
    <row r="75" spans="1:8" ht="56.25" outlineLevel="2">
      <c r="A75" s="16" t="s">
        <v>87</v>
      </c>
      <c r="B75" s="17" t="s">
        <v>106</v>
      </c>
      <c r="C75" s="17" t="s">
        <v>88</v>
      </c>
      <c r="D75" s="18">
        <v>3278.23</v>
      </c>
      <c r="E75" s="18">
        <v>6651.73</v>
      </c>
      <c r="F75" s="18">
        <v>5448.14</v>
      </c>
      <c r="G75" s="19">
        <f t="shared" si="0"/>
        <v>60.171544784091445</v>
      </c>
      <c r="H75" s="19">
        <f t="shared" si="1"/>
        <v>2169.9100000000003</v>
      </c>
    </row>
    <row r="76" spans="1:8" ht="33.75">
      <c r="A76" s="12" t="s">
        <v>109</v>
      </c>
      <c r="B76" s="13" t="s">
        <v>110</v>
      </c>
      <c r="C76" s="13"/>
      <c r="D76" s="14">
        <v>36.11</v>
      </c>
      <c r="E76" s="14">
        <v>794.1</v>
      </c>
      <c r="F76" s="14">
        <v>397.05</v>
      </c>
      <c r="G76" s="15">
        <f t="shared" si="0"/>
        <v>9.0945724719808592</v>
      </c>
      <c r="H76" s="15">
        <f t="shared" si="1"/>
        <v>360.94</v>
      </c>
    </row>
    <row r="77" spans="1:8" outlineLevel="2">
      <c r="A77" s="16" t="s">
        <v>111</v>
      </c>
      <c r="B77" s="17" t="s">
        <v>110</v>
      </c>
      <c r="C77" s="17" t="s">
        <v>112</v>
      </c>
      <c r="D77" s="18">
        <v>36.11</v>
      </c>
      <c r="E77" s="18">
        <v>794.1</v>
      </c>
      <c r="F77" s="18">
        <v>397.05</v>
      </c>
      <c r="G77" s="19">
        <f t="shared" ref="G77:G99" si="2">D77*100/F77</f>
        <v>9.0945724719808592</v>
      </c>
      <c r="H77" s="19">
        <f t="shared" ref="H77:H99" si="3">F77-D77</f>
        <v>360.94</v>
      </c>
    </row>
    <row r="78" spans="1:8" ht="33.75">
      <c r="A78" s="12" t="s">
        <v>113</v>
      </c>
      <c r="B78" s="13" t="s">
        <v>114</v>
      </c>
      <c r="C78" s="13"/>
      <c r="D78" s="14">
        <v>66927.62</v>
      </c>
      <c r="E78" s="14">
        <v>187240.17</v>
      </c>
      <c r="F78" s="14">
        <v>131132.25</v>
      </c>
      <c r="G78" s="15">
        <f t="shared" si="2"/>
        <v>51.038260992242563</v>
      </c>
      <c r="H78" s="15">
        <f t="shared" si="3"/>
        <v>64204.630000000005</v>
      </c>
    </row>
    <row r="79" spans="1:8" ht="22.5" outlineLevel="2">
      <c r="A79" s="16" t="s">
        <v>115</v>
      </c>
      <c r="B79" s="17" t="s">
        <v>114</v>
      </c>
      <c r="C79" s="17" t="s">
        <v>116</v>
      </c>
      <c r="D79" s="18">
        <v>66927.62</v>
      </c>
      <c r="E79" s="18">
        <v>187240.17</v>
      </c>
      <c r="F79" s="18">
        <v>131132.25</v>
      </c>
      <c r="G79" s="19">
        <f t="shared" si="2"/>
        <v>51.038260992242563</v>
      </c>
      <c r="H79" s="19">
        <f t="shared" si="3"/>
        <v>64204.630000000005</v>
      </c>
    </row>
    <row r="80" spans="1:8" ht="56.25">
      <c r="A80" s="12" t="s">
        <v>117</v>
      </c>
      <c r="B80" s="13" t="s">
        <v>118</v>
      </c>
      <c r="C80" s="13"/>
      <c r="D80" s="14">
        <v>233.6</v>
      </c>
      <c r="E80" s="14">
        <v>1420</v>
      </c>
      <c r="F80" s="14">
        <v>910</v>
      </c>
      <c r="G80" s="15">
        <f t="shared" si="2"/>
        <v>25.670329670329672</v>
      </c>
      <c r="H80" s="15">
        <f t="shared" si="3"/>
        <v>676.4</v>
      </c>
    </row>
    <row r="81" spans="1:8" ht="22.5" outlineLevel="2">
      <c r="A81" s="16" t="s">
        <v>93</v>
      </c>
      <c r="B81" s="17" t="s">
        <v>118</v>
      </c>
      <c r="C81" s="17" t="s">
        <v>94</v>
      </c>
      <c r="D81" s="18">
        <v>233.6</v>
      </c>
      <c r="E81" s="18">
        <v>1420</v>
      </c>
      <c r="F81" s="18">
        <v>910</v>
      </c>
      <c r="G81" s="19">
        <f t="shared" si="2"/>
        <v>25.670329670329672</v>
      </c>
      <c r="H81" s="19">
        <f t="shared" si="3"/>
        <v>676.4</v>
      </c>
    </row>
    <row r="82" spans="1:8" ht="33.75">
      <c r="A82" s="12" t="s">
        <v>119</v>
      </c>
      <c r="B82" s="13" t="s">
        <v>120</v>
      </c>
      <c r="C82" s="13"/>
      <c r="D82" s="14">
        <v>250</v>
      </c>
      <c r="E82" s="14">
        <v>1000</v>
      </c>
      <c r="F82" s="14">
        <v>750</v>
      </c>
      <c r="G82" s="15">
        <f t="shared" si="2"/>
        <v>33.333333333333336</v>
      </c>
      <c r="H82" s="15">
        <f t="shared" si="3"/>
        <v>500</v>
      </c>
    </row>
    <row r="83" spans="1:8" ht="22.5" outlineLevel="2">
      <c r="A83" s="16" t="s">
        <v>17</v>
      </c>
      <c r="B83" s="17" t="s">
        <v>120</v>
      </c>
      <c r="C83" s="17" t="s">
        <v>18</v>
      </c>
      <c r="D83" s="18">
        <v>250</v>
      </c>
      <c r="E83" s="18">
        <v>1000</v>
      </c>
      <c r="F83" s="18">
        <v>750</v>
      </c>
      <c r="G83" s="19">
        <f t="shared" si="2"/>
        <v>33.333333333333336</v>
      </c>
      <c r="H83" s="19">
        <f t="shared" si="3"/>
        <v>500</v>
      </c>
    </row>
    <row r="84" spans="1:8" ht="56.25">
      <c r="A84" s="12" t="s">
        <v>121</v>
      </c>
      <c r="B84" s="13" t="s">
        <v>122</v>
      </c>
      <c r="C84" s="13"/>
      <c r="D84" s="14">
        <v>550</v>
      </c>
      <c r="E84" s="14">
        <v>5665.3</v>
      </c>
      <c r="F84" s="14">
        <v>3207.65</v>
      </c>
      <c r="G84" s="15">
        <f t="shared" si="2"/>
        <v>17.146509126619176</v>
      </c>
      <c r="H84" s="15">
        <f t="shared" si="3"/>
        <v>2657.65</v>
      </c>
    </row>
    <row r="85" spans="1:8" ht="22.5" outlineLevel="2">
      <c r="A85" s="16" t="s">
        <v>123</v>
      </c>
      <c r="B85" s="17" t="s">
        <v>122</v>
      </c>
      <c r="C85" s="17" t="s">
        <v>124</v>
      </c>
      <c r="D85" s="18">
        <v>550</v>
      </c>
      <c r="E85" s="18">
        <v>5665.3</v>
      </c>
      <c r="F85" s="18">
        <v>3207.65</v>
      </c>
      <c r="G85" s="19">
        <f t="shared" si="2"/>
        <v>17.146509126619176</v>
      </c>
      <c r="H85" s="19">
        <f t="shared" si="3"/>
        <v>2657.65</v>
      </c>
    </row>
    <row r="86" spans="1:8" ht="56.25">
      <c r="A86" s="12" t="s">
        <v>125</v>
      </c>
      <c r="B86" s="13" t="s">
        <v>126</v>
      </c>
      <c r="C86" s="13"/>
      <c r="D86" s="14">
        <v>1264.98</v>
      </c>
      <c r="E86" s="14">
        <v>6182.26</v>
      </c>
      <c r="F86" s="14">
        <v>4172.45</v>
      </c>
      <c r="G86" s="15">
        <f t="shared" si="2"/>
        <v>30.31743939412096</v>
      </c>
      <c r="H86" s="15">
        <f t="shared" si="3"/>
        <v>2907.47</v>
      </c>
    </row>
    <row r="87" spans="1:8" ht="22.5" outlineLevel="2">
      <c r="A87" s="16" t="s">
        <v>13</v>
      </c>
      <c r="B87" s="17" t="s">
        <v>126</v>
      </c>
      <c r="C87" s="17" t="s">
        <v>14</v>
      </c>
      <c r="D87" s="18">
        <v>1264.98</v>
      </c>
      <c r="E87" s="18">
        <v>2360.4499999999998</v>
      </c>
      <c r="F87" s="18">
        <v>2360.4499999999998</v>
      </c>
      <c r="G87" s="19">
        <f t="shared" si="2"/>
        <v>53.590628905505312</v>
      </c>
      <c r="H87" s="19">
        <f t="shared" si="3"/>
        <v>1095.4699999999998</v>
      </c>
    </row>
    <row r="88" spans="1:8" ht="22.5" outlineLevel="2">
      <c r="A88" s="16" t="s">
        <v>17</v>
      </c>
      <c r="B88" s="17" t="s">
        <v>126</v>
      </c>
      <c r="C88" s="17" t="s">
        <v>18</v>
      </c>
      <c r="D88" s="18">
        <v>0</v>
      </c>
      <c r="E88" s="18">
        <v>3821.81</v>
      </c>
      <c r="F88" s="18">
        <v>1812</v>
      </c>
      <c r="G88" s="19">
        <f t="shared" si="2"/>
        <v>0</v>
      </c>
      <c r="H88" s="19">
        <f t="shared" si="3"/>
        <v>1812</v>
      </c>
    </row>
    <row r="89" spans="1:8" ht="67.5">
      <c r="A89" s="12" t="s">
        <v>127</v>
      </c>
      <c r="B89" s="13" t="s">
        <v>128</v>
      </c>
      <c r="C89" s="13"/>
      <c r="D89" s="14">
        <v>0</v>
      </c>
      <c r="E89" s="14">
        <v>43.8</v>
      </c>
      <c r="F89" s="14">
        <v>22.8</v>
      </c>
      <c r="G89" s="15">
        <f t="shared" si="2"/>
        <v>0</v>
      </c>
      <c r="H89" s="15">
        <f t="shared" si="3"/>
        <v>22.8</v>
      </c>
    </row>
    <row r="90" spans="1:8" ht="33.75" outlineLevel="2">
      <c r="A90" s="16" t="s">
        <v>129</v>
      </c>
      <c r="B90" s="17" t="s">
        <v>128</v>
      </c>
      <c r="C90" s="17" t="s">
        <v>130</v>
      </c>
      <c r="D90" s="18">
        <v>0</v>
      </c>
      <c r="E90" s="18">
        <v>43.8</v>
      </c>
      <c r="F90" s="18">
        <v>22.8</v>
      </c>
      <c r="G90" s="19">
        <f t="shared" si="2"/>
        <v>0</v>
      </c>
      <c r="H90" s="19">
        <f t="shared" si="3"/>
        <v>22.8</v>
      </c>
    </row>
    <row r="91" spans="1:8" ht="56.25">
      <c r="A91" s="12" t="s">
        <v>131</v>
      </c>
      <c r="B91" s="13" t="s">
        <v>132</v>
      </c>
      <c r="C91" s="13"/>
      <c r="D91" s="14">
        <v>0</v>
      </c>
      <c r="E91" s="14">
        <v>50</v>
      </c>
      <c r="F91" s="14">
        <v>25</v>
      </c>
      <c r="G91" s="15">
        <f t="shared" si="2"/>
        <v>0</v>
      </c>
      <c r="H91" s="15">
        <f t="shared" si="3"/>
        <v>25</v>
      </c>
    </row>
    <row r="92" spans="1:8" ht="22.5" outlineLevel="2">
      <c r="A92" s="16" t="s">
        <v>123</v>
      </c>
      <c r="B92" s="17" t="s">
        <v>132</v>
      </c>
      <c r="C92" s="17" t="s">
        <v>124</v>
      </c>
      <c r="D92" s="18">
        <v>0</v>
      </c>
      <c r="E92" s="18">
        <v>50</v>
      </c>
      <c r="F92" s="18">
        <v>25</v>
      </c>
      <c r="G92" s="19">
        <f t="shared" si="2"/>
        <v>0</v>
      </c>
      <c r="H92" s="19">
        <f t="shared" si="3"/>
        <v>25</v>
      </c>
    </row>
    <row r="93" spans="1:8" ht="33.75">
      <c r="A93" s="12" t="s">
        <v>133</v>
      </c>
      <c r="B93" s="13" t="s">
        <v>134</v>
      </c>
      <c r="C93" s="13"/>
      <c r="D93" s="14">
        <v>0</v>
      </c>
      <c r="E93" s="14">
        <v>62.5</v>
      </c>
      <c r="F93" s="14">
        <v>31.25</v>
      </c>
      <c r="G93" s="15">
        <f t="shared" si="2"/>
        <v>0</v>
      </c>
      <c r="H93" s="15">
        <f t="shared" si="3"/>
        <v>31.25</v>
      </c>
    </row>
    <row r="94" spans="1:8" ht="33.75" outlineLevel="2">
      <c r="A94" s="16" t="s">
        <v>129</v>
      </c>
      <c r="B94" s="17" t="s">
        <v>134</v>
      </c>
      <c r="C94" s="17" t="s">
        <v>130</v>
      </c>
      <c r="D94" s="18">
        <v>0</v>
      </c>
      <c r="E94" s="18">
        <v>61</v>
      </c>
      <c r="F94" s="18">
        <v>30.5</v>
      </c>
      <c r="G94" s="19">
        <f t="shared" si="2"/>
        <v>0</v>
      </c>
      <c r="H94" s="19">
        <f t="shared" si="3"/>
        <v>30.5</v>
      </c>
    </row>
    <row r="95" spans="1:8" ht="22.5" outlineLevel="2">
      <c r="A95" s="16" t="s">
        <v>93</v>
      </c>
      <c r="B95" s="17" t="s">
        <v>134</v>
      </c>
      <c r="C95" s="17" t="s">
        <v>94</v>
      </c>
      <c r="D95" s="18">
        <v>0</v>
      </c>
      <c r="E95" s="18">
        <v>1.5</v>
      </c>
      <c r="F95" s="18">
        <v>0.75</v>
      </c>
      <c r="G95" s="19">
        <f t="shared" si="2"/>
        <v>0</v>
      </c>
      <c r="H95" s="19">
        <f t="shared" si="3"/>
        <v>0.75</v>
      </c>
    </row>
    <row r="96" spans="1:8" ht="45">
      <c r="A96" s="12" t="s">
        <v>135</v>
      </c>
      <c r="B96" s="13" t="s">
        <v>136</v>
      </c>
      <c r="C96" s="13"/>
      <c r="D96" s="14">
        <v>0</v>
      </c>
      <c r="E96" s="14">
        <v>340</v>
      </c>
      <c r="F96" s="14">
        <v>245</v>
      </c>
      <c r="G96" s="15">
        <f t="shared" si="2"/>
        <v>0</v>
      </c>
      <c r="H96" s="15">
        <f t="shared" si="3"/>
        <v>245</v>
      </c>
    </row>
    <row r="97" spans="1:8" outlineLevel="2">
      <c r="A97" s="16" t="s">
        <v>33</v>
      </c>
      <c r="B97" s="17" t="s">
        <v>136</v>
      </c>
      <c r="C97" s="17" t="s">
        <v>34</v>
      </c>
      <c r="D97" s="18">
        <v>0</v>
      </c>
      <c r="E97" s="18">
        <v>340</v>
      </c>
      <c r="F97" s="18">
        <v>245</v>
      </c>
      <c r="G97" s="19">
        <f t="shared" si="2"/>
        <v>0</v>
      </c>
      <c r="H97" s="19">
        <f t="shared" si="3"/>
        <v>245</v>
      </c>
    </row>
    <row r="98" spans="1:8" ht="67.5">
      <c r="A98" s="12" t="s">
        <v>137</v>
      </c>
      <c r="B98" s="13" t="s">
        <v>138</v>
      </c>
      <c r="C98" s="13"/>
      <c r="D98" s="14">
        <v>249734.71</v>
      </c>
      <c r="E98" s="14">
        <v>523260.68</v>
      </c>
      <c r="F98" s="14">
        <v>396821.03</v>
      </c>
      <c r="G98" s="15">
        <f t="shared" si="2"/>
        <v>62.933839469143052</v>
      </c>
      <c r="H98" s="15">
        <f t="shared" si="3"/>
        <v>147086.32000000004</v>
      </c>
    </row>
    <row r="99" spans="1:8" outlineLevel="2">
      <c r="A99" s="16" t="s">
        <v>99</v>
      </c>
      <c r="B99" s="17" t="s">
        <v>138</v>
      </c>
      <c r="C99" s="17" t="s">
        <v>100</v>
      </c>
      <c r="D99" s="18">
        <v>249734.71</v>
      </c>
      <c r="E99" s="18">
        <v>523260.68</v>
      </c>
      <c r="F99" s="18">
        <v>396821.03</v>
      </c>
      <c r="G99" s="19">
        <f t="shared" si="2"/>
        <v>62.933839469143052</v>
      </c>
      <c r="H99" s="19">
        <f t="shared" si="3"/>
        <v>147086.32000000004</v>
      </c>
    </row>
  </sheetData>
  <autoFilter ref="C1:C99"/>
  <mergeCells count="5">
    <mergeCell ref="A6:F6"/>
    <mergeCell ref="A7:E7"/>
    <mergeCell ref="A8:E8"/>
    <mergeCell ref="A9:E9"/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99"/>
  <sheetViews>
    <sheetView showGridLines="0" workbookViewId="0">
      <selection activeCell="C20" sqref="C20"/>
    </sheetView>
  </sheetViews>
  <sheetFormatPr defaultRowHeight="12.75" customHeight="1" outlineLevelRow="1"/>
  <cols>
    <col min="1" max="1" width="30.7109375" style="20" customWidth="1"/>
    <col min="2" max="2" width="10.28515625" style="20" customWidth="1"/>
    <col min="3" max="3" width="20.7109375" style="20" customWidth="1"/>
    <col min="4" max="8" width="15.42578125" style="20" customWidth="1"/>
    <col min="9" max="16384" width="9.140625" style="20"/>
  </cols>
  <sheetData>
    <row r="1" spans="1:8" ht="40.5" customHeight="1">
      <c r="A1" s="42" t="s">
        <v>139</v>
      </c>
      <c r="B1" s="42"/>
      <c r="C1" s="42"/>
      <c r="D1" s="42"/>
      <c r="E1" s="45"/>
      <c r="F1" s="45"/>
      <c r="G1" s="45"/>
      <c r="H1" s="45"/>
    </row>
    <row r="2" spans="1:8">
      <c r="A2" s="31"/>
      <c r="B2" s="25"/>
      <c r="C2" s="25"/>
      <c r="D2" s="25"/>
      <c r="E2" s="25"/>
      <c r="F2" s="25"/>
      <c r="G2" s="25"/>
      <c r="H2" s="25"/>
    </row>
    <row r="3" spans="1:8" ht="14.25">
      <c r="A3" s="30"/>
      <c r="B3" s="28"/>
      <c r="C3" s="28"/>
      <c r="D3" s="28"/>
      <c r="E3" s="28"/>
      <c r="F3" s="28"/>
      <c r="G3" s="28"/>
      <c r="H3" s="28"/>
    </row>
    <row r="4" spans="1:8" ht="14.25">
      <c r="A4" s="30" t="s">
        <v>0</v>
      </c>
      <c r="B4" s="28"/>
      <c r="C4" s="28"/>
      <c r="D4" s="28"/>
      <c r="E4" s="29"/>
      <c r="F4" s="29"/>
      <c r="G4" s="28"/>
      <c r="H4" s="28"/>
    </row>
    <row r="5" spans="1:8">
      <c r="A5" s="25"/>
      <c r="B5" s="25"/>
      <c r="C5" s="25"/>
      <c r="D5" s="25"/>
      <c r="E5" s="25"/>
      <c r="F5" s="25"/>
      <c r="G5" s="25"/>
      <c r="H5" s="25"/>
    </row>
    <row r="6" spans="1:8">
      <c r="A6" s="43"/>
      <c r="B6" s="44"/>
      <c r="C6" s="44"/>
      <c r="D6" s="44"/>
      <c r="E6" s="44"/>
      <c r="F6" s="44"/>
      <c r="G6" s="27"/>
      <c r="H6" s="27"/>
    </row>
    <row r="7" spans="1:8">
      <c r="A7" s="43"/>
      <c r="B7" s="44"/>
      <c r="C7" s="44"/>
      <c r="D7" s="44"/>
      <c r="E7" s="44"/>
    </row>
    <row r="8" spans="1:8">
      <c r="A8" s="43"/>
      <c r="B8" s="44"/>
      <c r="C8" s="44"/>
      <c r="D8" s="44"/>
      <c r="E8" s="44"/>
    </row>
    <row r="9" spans="1:8">
      <c r="A9" s="43"/>
      <c r="B9" s="44"/>
      <c r="C9" s="44"/>
      <c r="D9" s="44"/>
      <c r="E9" s="44"/>
    </row>
    <row r="10" spans="1:8">
      <c r="A10" s="26" t="s">
        <v>1</v>
      </c>
      <c r="B10" s="26"/>
      <c r="C10" s="26"/>
      <c r="D10" s="26"/>
      <c r="E10" s="26"/>
      <c r="F10" s="26"/>
      <c r="G10" s="25"/>
      <c r="H10" s="25"/>
    </row>
    <row r="11" spans="1:8" ht="21">
      <c r="A11" s="24" t="s">
        <v>2</v>
      </c>
      <c r="B11" s="24" t="s">
        <v>4</v>
      </c>
      <c r="C11" s="24" t="s">
        <v>3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</row>
    <row r="12" spans="1:8">
      <c r="A12" s="23" t="s">
        <v>10</v>
      </c>
      <c r="B12" s="22"/>
      <c r="C12" s="22"/>
      <c r="D12" s="21">
        <v>1533434.1</v>
      </c>
      <c r="E12" s="21">
        <v>3020963.57</v>
      </c>
      <c r="F12" s="21">
        <v>2150857.5499999998</v>
      </c>
      <c r="G12" s="21">
        <f>D12*100/F12</f>
        <v>71.294079889205122</v>
      </c>
      <c r="H12" s="21">
        <f>F12-D12</f>
        <v>617423.44999999972</v>
      </c>
    </row>
    <row r="13" spans="1:8" ht="45">
      <c r="A13" s="32" t="s">
        <v>81</v>
      </c>
      <c r="B13" s="33" t="s">
        <v>82</v>
      </c>
      <c r="C13" s="33"/>
      <c r="D13" s="34">
        <v>2664.53</v>
      </c>
      <c r="E13" s="34">
        <v>5065.5</v>
      </c>
      <c r="F13" s="34">
        <v>2896.97</v>
      </c>
      <c r="G13" s="35">
        <f t="shared" ref="G13:G76" si="0">D13*100/F13</f>
        <v>91.976444353928414</v>
      </c>
      <c r="H13" s="35">
        <f t="shared" ref="H13:H76" si="1">F13-D13</f>
        <v>232.4399999999996</v>
      </c>
    </row>
    <row r="14" spans="1:8" ht="33.75" outlineLevel="1">
      <c r="A14" s="36" t="s">
        <v>79</v>
      </c>
      <c r="B14" s="37" t="s">
        <v>82</v>
      </c>
      <c r="C14" s="37" t="s">
        <v>80</v>
      </c>
      <c r="D14" s="38">
        <v>2664.53</v>
      </c>
      <c r="E14" s="38">
        <v>5065.5</v>
      </c>
      <c r="F14" s="38">
        <v>2896.97</v>
      </c>
      <c r="G14" s="39">
        <f t="shared" si="0"/>
        <v>91.976444353928414</v>
      </c>
      <c r="H14" s="39">
        <f t="shared" si="1"/>
        <v>232.4399999999996</v>
      </c>
    </row>
    <row r="15" spans="1:8" ht="67.5">
      <c r="A15" s="32" t="s">
        <v>107</v>
      </c>
      <c r="B15" s="33" t="s">
        <v>108</v>
      </c>
      <c r="C15" s="33"/>
      <c r="D15" s="34">
        <v>3057.53</v>
      </c>
      <c r="E15" s="34">
        <v>5350.68</v>
      </c>
      <c r="F15" s="34">
        <v>4140.9399999999996</v>
      </c>
      <c r="G15" s="35">
        <f t="shared" si="0"/>
        <v>73.836616806811989</v>
      </c>
      <c r="H15" s="35">
        <f t="shared" si="1"/>
        <v>1083.4099999999994</v>
      </c>
    </row>
    <row r="16" spans="1:8" outlineLevel="1">
      <c r="A16" s="36" t="s">
        <v>105</v>
      </c>
      <c r="B16" s="37" t="s">
        <v>108</v>
      </c>
      <c r="C16" s="37" t="s">
        <v>106</v>
      </c>
      <c r="D16" s="38">
        <v>3057.53</v>
      </c>
      <c r="E16" s="38">
        <v>5350.68</v>
      </c>
      <c r="F16" s="38">
        <v>4140.9399999999996</v>
      </c>
      <c r="G16" s="39">
        <f t="shared" si="0"/>
        <v>73.836616806811989</v>
      </c>
      <c r="H16" s="39">
        <f t="shared" si="1"/>
        <v>1083.4099999999994</v>
      </c>
    </row>
    <row r="17" spans="1:8" ht="56.25">
      <c r="A17" s="32" t="s">
        <v>83</v>
      </c>
      <c r="B17" s="33" t="s">
        <v>84</v>
      </c>
      <c r="C17" s="33"/>
      <c r="D17" s="34">
        <v>105596.47</v>
      </c>
      <c r="E17" s="34">
        <v>213056.95</v>
      </c>
      <c r="F17" s="34">
        <v>132459.39000000001</v>
      </c>
      <c r="G17" s="35">
        <f t="shared" si="0"/>
        <v>79.719882448499874</v>
      </c>
      <c r="H17" s="35">
        <f t="shared" si="1"/>
        <v>26862.920000000013</v>
      </c>
    </row>
    <row r="18" spans="1:8" ht="33.75" outlineLevel="1">
      <c r="A18" s="36" t="s">
        <v>79</v>
      </c>
      <c r="B18" s="37" t="s">
        <v>84</v>
      </c>
      <c r="C18" s="37" t="s">
        <v>80</v>
      </c>
      <c r="D18" s="38">
        <v>105596.47</v>
      </c>
      <c r="E18" s="38">
        <v>213056.95</v>
      </c>
      <c r="F18" s="38">
        <v>132459.39000000001</v>
      </c>
      <c r="G18" s="39">
        <f t="shared" si="0"/>
        <v>79.719882448499874</v>
      </c>
      <c r="H18" s="39">
        <f t="shared" si="1"/>
        <v>26862.920000000013</v>
      </c>
    </row>
    <row r="19" spans="1:8">
      <c r="A19" s="32" t="s">
        <v>85</v>
      </c>
      <c r="B19" s="33" t="s">
        <v>86</v>
      </c>
      <c r="C19" s="33"/>
      <c r="D19" s="34">
        <v>68.7</v>
      </c>
      <c r="E19" s="34">
        <v>68.7</v>
      </c>
      <c r="F19" s="34">
        <v>68.7</v>
      </c>
      <c r="G19" s="35">
        <f t="shared" si="0"/>
        <v>100</v>
      </c>
      <c r="H19" s="35">
        <f t="shared" si="1"/>
        <v>0</v>
      </c>
    </row>
    <row r="20" spans="1:8" ht="33.75" outlineLevel="1">
      <c r="A20" s="36" t="s">
        <v>79</v>
      </c>
      <c r="B20" s="37" t="s">
        <v>86</v>
      </c>
      <c r="C20" s="37" t="s">
        <v>80</v>
      </c>
      <c r="D20" s="38">
        <v>68.7</v>
      </c>
      <c r="E20" s="38">
        <v>68.7</v>
      </c>
      <c r="F20" s="38">
        <v>68.7</v>
      </c>
      <c r="G20" s="39">
        <f t="shared" si="0"/>
        <v>100</v>
      </c>
      <c r="H20" s="39">
        <f t="shared" si="1"/>
        <v>0</v>
      </c>
    </row>
    <row r="21" spans="1:8" ht="56.25">
      <c r="A21" s="32" t="s">
        <v>87</v>
      </c>
      <c r="B21" s="33" t="s">
        <v>88</v>
      </c>
      <c r="C21" s="33"/>
      <c r="D21" s="34">
        <v>21519.09</v>
      </c>
      <c r="E21" s="34">
        <v>39458.44</v>
      </c>
      <c r="F21" s="34">
        <v>25968.45</v>
      </c>
      <c r="G21" s="35">
        <f t="shared" si="0"/>
        <v>82.866285819908384</v>
      </c>
      <c r="H21" s="35">
        <f t="shared" si="1"/>
        <v>4449.3600000000006</v>
      </c>
    </row>
    <row r="22" spans="1:8" ht="33.75" outlineLevel="1">
      <c r="A22" s="36" t="s">
        <v>79</v>
      </c>
      <c r="B22" s="37" t="s">
        <v>88</v>
      </c>
      <c r="C22" s="37" t="s">
        <v>80</v>
      </c>
      <c r="D22" s="38">
        <v>18240.87</v>
      </c>
      <c r="E22" s="38">
        <v>32806.720000000001</v>
      </c>
      <c r="F22" s="38">
        <v>20520.310000000001</v>
      </c>
      <c r="G22" s="39">
        <f t="shared" si="0"/>
        <v>88.891785747876128</v>
      </c>
      <c r="H22" s="39">
        <f t="shared" si="1"/>
        <v>2279.4400000000023</v>
      </c>
    </row>
    <row r="23" spans="1:8" outlineLevel="1">
      <c r="A23" s="36" t="s">
        <v>105</v>
      </c>
      <c r="B23" s="37" t="s">
        <v>88</v>
      </c>
      <c r="C23" s="37" t="s">
        <v>106</v>
      </c>
      <c r="D23" s="38">
        <v>3278.23</v>
      </c>
      <c r="E23" s="38">
        <v>6651.73</v>
      </c>
      <c r="F23" s="38">
        <v>5448.14</v>
      </c>
      <c r="G23" s="39">
        <f t="shared" si="0"/>
        <v>60.171544784091445</v>
      </c>
      <c r="H23" s="39">
        <f t="shared" si="1"/>
        <v>2169.9100000000003</v>
      </c>
    </row>
    <row r="24" spans="1:8">
      <c r="A24" s="32" t="s">
        <v>89</v>
      </c>
      <c r="B24" s="33" t="s">
        <v>90</v>
      </c>
      <c r="C24" s="33"/>
      <c r="D24" s="34">
        <v>0</v>
      </c>
      <c r="E24" s="34">
        <v>700</v>
      </c>
      <c r="F24" s="34">
        <v>500</v>
      </c>
      <c r="G24" s="35">
        <f t="shared" si="0"/>
        <v>0</v>
      </c>
      <c r="H24" s="35">
        <f t="shared" si="1"/>
        <v>500</v>
      </c>
    </row>
    <row r="25" spans="1:8" ht="33.75" outlineLevel="1">
      <c r="A25" s="36" t="s">
        <v>79</v>
      </c>
      <c r="B25" s="37" t="s">
        <v>90</v>
      </c>
      <c r="C25" s="37" t="s">
        <v>80</v>
      </c>
      <c r="D25" s="38">
        <v>0</v>
      </c>
      <c r="E25" s="38">
        <v>700</v>
      </c>
      <c r="F25" s="38">
        <v>500</v>
      </c>
      <c r="G25" s="39">
        <f t="shared" si="0"/>
        <v>0</v>
      </c>
      <c r="H25" s="39">
        <f t="shared" si="1"/>
        <v>500</v>
      </c>
    </row>
    <row r="26" spans="1:8" ht="22.5">
      <c r="A26" s="32" t="s">
        <v>13</v>
      </c>
      <c r="B26" s="33" t="s">
        <v>14</v>
      </c>
      <c r="C26" s="33"/>
      <c r="D26" s="34">
        <v>20664.96</v>
      </c>
      <c r="E26" s="34">
        <v>47201.7</v>
      </c>
      <c r="F26" s="34">
        <v>34979.99</v>
      </c>
      <c r="G26" s="35">
        <f t="shared" si="0"/>
        <v>59.076517746288665</v>
      </c>
      <c r="H26" s="35">
        <f t="shared" si="1"/>
        <v>14315.029999999999</v>
      </c>
    </row>
    <row r="27" spans="1:8" ht="33.75" outlineLevel="1">
      <c r="A27" s="36" t="s">
        <v>11</v>
      </c>
      <c r="B27" s="37" t="s">
        <v>14</v>
      </c>
      <c r="C27" s="37" t="s">
        <v>12</v>
      </c>
      <c r="D27" s="38">
        <v>30</v>
      </c>
      <c r="E27" s="38">
        <v>70</v>
      </c>
      <c r="F27" s="38">
        <v>50</v>
      </c>
      <c r="G27" s="39">
        <f t="shared" si="0"/>
        <v>60</v>
      </c>
      <c r="H27" s="39">
        <f t="shared" si="1"/>
        <v>20</v>
      </c>
    </row>
    <row r="28" spans="1:8" ht="33.75" outlineLevel="1">
      <c r="A28" s="36" t="s">
        <v>43</v>
      </c>
      <c r="B28" s="37" t="s">
        <v>14</v>
      </c>
      <c r="C28" s="37" t="s">
        <v>44</v>
      </c>
      <c r="D28" s="38">
        <v>1757.77</v>
      </c>
      <c r="E28" s="38">
        <v>4607.1099999999997</v>
      </c>
      <c r="F28" s="38">
        <v>3185.96</v>
      </c>
      <c r="G28" s="39">
        <f t="shared" si="0"/>
        <v>55.1723813230549</v>
      </c>
      <c r="H28" s="39">
        <f t="shared" si="1"/>
        <v>1428.19</v>
      </c>
    </row>
    <row r="29" spans="1:8" ht="33.75" outlineLevel="1">
      <c r="A29" s="36" t="s">
        <v>49</v>
      </c>
      <c r="B29" s="37" t="s">
        <v>14</v>
      </c>
      <c r="C29" s="37" t="s">
        <v>50</v>
      </c>
      <c r="D29" s="38">
        <v>664.73</v>
      </c>
      <c r="E29" s="38">
        <v>1519.2</v>
      </c>
      <c r="F29" s="38">
        <v>763.97</v>
      </c>
      <c r="G29" s="39">
        <f t="shared" si="0"/>
        <v>87.009961124127912</v>
      </c>
      <c r="H29" s="39">
        <f t="shared" si="1"/>
        <v>99.240000000000009</v>
      </c>
    </row>
    <row r="30" spans="1:8" ht="33.75" outlineLevel="1">
      <c r="A30" s="36" t="s">
        <v>79</v>
      </c>
      <c r="B30" s="37" t="s">
        <v>14</v>
      </c>
      <c r="C30" s="37" t="s">
        <v>80</v>
      </c>
      <c r="D30" s="38">
        <v>7515.38</v>
      </c>
      <c r="E30" s="38">
        <v>17784.95</v>
      </c>
      <c r="F30" s="38">
        <v>10215.58</v>
      </c>
      <c r="G30" s="39">
        <f t="shared" si="0"/>
        <v>73.567824832266012</v>
      </c>
      <c r="H30" s="39">
        <f t="shared" si="1"/>
        <v>2700.2</v>
      </c>
    </row>
    <row r="31" spans="1:8" ht="33.75" outlineLevel="1">
      <c r="A31" s="36" t="s">
        <v>97</v>
      </c>
      <c r="B31" s="37" t="s">
        <v>14</v>
      </c>
      <c r="C31" s="37" t="s">
        <v>98</v>
      </c>
      <c r="D31" s="38">
        <v>9432.1</v>
      </c>
      <c r="E31" s="38">
        <v>20859.990000000002</v>
      </c>
      <c r="F31" s="38">
        <v>18404.02</v>
      </c>
      <c r="G31" s="39">
        <f t="shared" si="0"/>
        <v>51.250215985420574</v>
      </c>
      <c r="H31" s="39">
        <f t="shared" si="1"/>
        <v>8971.92</v>
      </c>
    </row>
    <row r="32" spans="1:8" ht="56.25" outlineLevel="1">
      <c r="A32" s="36" t="s">
        <v>125</v>
      </c>
      <c r="B32" s="37" t="s">
        <v>14</v>
      </c>
      <c r="C32" s="37" t="s">
        <v>126</v>
      </c>
      <c r="D32" s="38">
        <v>1264.98</v>
      </c>
      <c r="E32" s="38">
        <v>2360.4499999999998</v>
      </c>
      <c r="F32" s="38">
        <v>2360.4499999999998</v>
      </c>
      <c r="G32" s="39">
        <f t="shared" si="0"/>
        <v>53.590628905505312</v>
      </c>
      <c r="H32" s="39">
        <f t="shared" si="1"/>
        <v>1095.4699999999998</v>
      </c>
    </row>
    <row r="33" spans="1:8" ht="22.5">
      <c r="A33" s="32" t="s">
        <v>91</v>
      </c>
      <c r="B33" s="33" t="s">
        <v>92</v>
      </c>
      <c r="C33" s="33"/>
      <c r="D33" s="34">
        <v>1328.17</v>
      </c>
      <c r="E33" s="34">
        <v>3577.7</v>
      </c>
      <c r="F33" s="34">
        <v>1788.85</v>
      </c>
      <c r="G33" s="35">
        <f t="shared" si="0"/>
        <v>74.247142018615321</v>
      </c>
      <c r="H33" s="35">
        <f t="shared" si="1"/>
        <v>460.67999999999984</v>
      </c>
    </row>
    <row r="34" spans="1:8" ht="33.75" outlineLevel="1">
      <c r="A34" s="36" t="s">
        <v>79</v>
      </c>
      <c r="B34" s="37" t="s">
        <v>92</v>
      </c>
      <c r="C34" s="37" t="s">
        <v>80</v>
      </c>
      <c r="D34" s="38">
        <v>1328.17</v>
      </c>
      <c r="E34" s="38">
        <v>3577.7</v>
      </c>
      <c r="F34" s="38">
        <v>1788.85</v>
      </c>
      <c r="G34" s="39">
        <f t="shared" si="0"/>
        <v>74.247142018615321</v>
      </c>
      <c r="H34" s="39">
        <f t="shared" si="1"/>
        <v>460.67999999999984</v>
      </c>
    </row>
    <row r="35" spans="1:8">
      <c r="A35" s="32" t="s">
        <v>21</v>
      </c>
      <c r="B35" s="33" t="s">
        <v>22</v>
      </c>
      <c r="C35" s="33"/>
      <c r="D35" s="34">
        <v>0</v>
      </c>
      <c r="E35" s="34">
        <v>20</v>
      </c>
      <c r="F35" s="34">
        <v>10</v>
      </c>
      <c r="G35" s="35">
        <f t="shared" si="0"/>
        <v>0</v>
      </c>
      <c r="H35" s="35">
        <f t="shared" si="1"/>
        <v>10</v>
      </c>
    </row>
    <row r="36" spans="1:8" ht="33.75" outlineLevel="1">
      <c r="A36" s="36" t="s">
        <v>19</v>
      </c>
      <c r="B36" s="37" t="s">
        <v>22</v>
      </c>
      <c r="C36" s="37" t="s">
        <v>20</v>
      </c>
      <c r="D36" s="38">
        <v>0</v>
      </c>
      <c r="E36" s="38">
        <v>20</v>
      </c>
      <c r="F36" s="38">
        <v>10</v>
      </c>
      <c r="G36" s="39">
        <f t="shared" si="0"/>
        <v>0</v>
      </c>
      <c r="H36" s="39">
        <f t="shared" si="1"/>
        <v>10</v>
      </c>
    </row>
    <row r="37" spans="1:8" ht="45">
      <c r="A37" s="32" t="s">
        <v>23</v>
      </c>
      <c r="B37" s="33" t="s">
        <v>24</v>
      </c>
      <c r="C37" s="33"/>
      <c r="D37" s="34">
        <v>11203.59</v>
      </c>
      <c r="E37" s="34">
        <v>31747</v>
      </c>
      <c r="F37" s="34">
        <v>19789.419999999998</v>
      </c>
      <c r="G37" s="35">
        <f t="shared" si="0"/>
        <v>56.614039218936185</v>
      </c>
      <c r="H37" s="35">
        <f t="shared" si="1"/>
        <v>8585.8299999999981</v>
      </c>
    </row>
    <row r="38" spans="1:8" ht="33.75" outlineLevel="1">
      <c r="A38" s="36" t="s">
        <v>19</v>
      </c>
      <c r="B38" s="37" t="s">
        <v>24</v>
      </c>
      <c r="C38" s="37" t="s">
        <v>20</v>
      </c>
      <c r="D38" s="38">
        <v>10903.59</v>
      </c>
      <c r="E38" s="38">
        <v>31447</v>
      </c>
      <c r="F38" s="38">
        <v>19489.419999999998</v>
      </c>
      <c r="G38" s="39">
        <f t="shared" si="0"/>
        <v>55.94620055394158</v>
      </c>
      <c r="H38" s="39">
        <f t="shared" si="1"/>
        <v>8585.8299999999981</v>
      </c>
    </row>
    <row r="39" spans="1:8" ht="33.75" outlineLevel="1">
      <c r="A39" s="36" t="s">
        <v>79</v>
      </c>
      <c r="B39" s="37" t="s">
        <v>24</v>
      </c>
      <c r="C39" s="37" t="s">
        <v>80</v>
      </c>
      <c r="D39" s="38">
        <v>300</v>
      </c>
      <c r="E39" s="38">
        <v>300</v>
      </c>
      <c r="F39" s="38">
        <v>300</v>
      </c>
      <c r="G39" s="39">
        <f t="shared" si="0"/>
        <v>100</v>
      </c>
      <c r="H39" s="39">
        <f t="shared" si="1"/>
        <v>0</v>
      </c>
    </row>
    <row r="40" spans="1:8" ht="33.75">
      <c r="A40" s="32" t="s">
        <v>129</v>
      </c>
      <c r="B40" s="33" t="s">
        <v>130</v>
      </c>
      <c r="C40" s="33"/>
      <c r="D40" s="34">
        <v>0</v>
      </c>
      <c r="E40" s="34">
        <v>104.8</v>
      </c>
      <c r="F40" s="34">
        <v>53.3</v>
      </c>
      <c r="G40" s="35">
        <f t="shared" si="0"/>
        <v>0</v>
      </c>
      <c r="H40" s="35">
        <f t="shared" si="1"/>
        <v>53.3</v>
      </c>
    </row>
    <row r="41" spans="1:8" ht="56.25" outlineLevel="1">
      <c r="A41" s="36" t="s">
        <v>127</v>
      </c>
      <c r="B41" s="37" t="s">
        <v>130</v>
      </c>
      <c r="C41" s="37" t="s">
        <v>128</v>
      </c>
      <c r="D41" s="38">
        <v>0</v>
      </c>
      <c r="E41" s="38">
        <v>43.8</v>
      </c>
      <c r="F41" s="38">
        <v>22.8</v>
      </c>
      <c r="G41" s="39">
        <f t="shared" si="0"/>
        <v>0</v>
      </c>
      <c r="H41" s="39">
        <f t="shared" si="1"/>
        <v>22.8</v>
      </c>
    </row>
    <row r="42" spans="1:8" ht="22.5" outlineLevel="1">
      <c r="A42" s="36" t="s">
        <v>133</v>
      </c>
      <c r="B42" s="37" t="s">
        <v>130</v>
      </c>
      <c r="C42" s="37" t="s">
        <v>134</v>
      </c>
      <c r="D42" s="38">
        <v>0</v>
      </c>
      <c r="E42" s="38">
        <v>61</v>
      </c>
      <c r="F42" s="38">
        <v>30.5</v>
      </c>
      <c r="G42" s="39">
        <f t="shared" si="0"/>
        <v>0</v>
      </c>
      <c r="H42" s="39">
        <f t="shared" si="1"/>
        <v>30.5</v>
      </c>
    </row>
    <row r="43" spans="1:8">
      <c r="A43" s="32" t="s">
        <v>111</v>
      </c>
      <c r="B43" s="33" t="s">
        <v>112</v>
      </c>
      <c r="C43" s="33"/>
      <c r="D43" s="34">
        <v>36.11</v>
      </c>
      <c r="E43" s="34">
        <v>794.1</v>
      </c>
      <c r="F43" s="34">
        <v>397.05</v>
      </c>
      <c r="G43" s="35">
        <f t="shared" si="0"/>
        <v>9.0945724719808592</v>
      </c>
      <c r="H43" s="35">
        <f t="shared" si="1"/>
        <v>360.94</v>
      </c>
    </row>
    <row r="44" spans="1:8" ht="33.75" outlineLevel="1">
      <c r="A44" s="36" t="s">
        <v>109</v>
      </c>
      <c r="B44" s="37" t="s">
        <v>112</v>
      </c>
      <c r="C44" s="37" t="s">
        <v>110</v>
      </c>
      <c r="D44" s="38">
        <v>36.11</v>
      </c>
      <c r="E44" s="38">
        <v>794.1</v>
      </c>
      <c r="F44" s="38">
        <v>397.05</v>
      </c>
      <c r="G44" s="39">
        <f t="shared" si="0"/>
        <v>9.0945724719808592</v>
      </c>
      <c r="H44" s="39">
        <f t="shared" si="1"/>
        <v>360.94</v>
      </c>
    </row>
    <row r="45" spans="1:8">
      <c r="A45" s="32" t="s">
        <v>59</v>
      </c>
      <c r="B45" s="33" t="s">
        <v>60</v>
      </c>
      <c r="C45" s="33"/>
      <c r="D45" s="34">
        <v>14849.98</v>
      </c>
      <c r="E45" s="34">
        <v>36361.83</v>
      </c>
      <c r="F45" s="34">
        <v>23327.19</v>
      </c>
      <c r="G45" s="35">
        <f t="shared" si="0"/>
        <v>63.659532073944618</v>
      </c>
      <c r="H45" s="35">
        <f t="shared" si="1"/>
        <v>8477.2099999999991</v>
      </c>
    </row>
    <row r="46" spans="1:8" ht="33.75" outlineLevel="1">
      <c r="A46" s="36" t="s">
        <v>57</v>
      </c>
      <c r="B46" s="37" t="s">
        <v>60</v>
      </c>
      <c r="C46" s="37" t="s">
        <v>58</v>
      </c>
      <c r="D46" s="38">
        <v>14469.31</v>
      </c>
      <c r="E46" s="38">
        <v>27431.83</v>
      </c>
      <c r="F46" s="38">
        <v>18834.689999999999</v>
      </c>
      <c r="G46" s="39">
        <f t="shared" si="0"/>
        <v>76.822660739306045</v>
      </c>
      <c r="H46" s="39">
        <f t="shared" si="1"/>
        <v>4365.3799999999992</v>
      </c>
    </row>
    <row r="47" spans="1:8" ht="33.75" outlineLevel="1">
      <c r="A47" s="36" t="s">
        <v>65</v>
      </c>
      <c r="B47" s="37" t="s">
        <v>60</v>
      </c>
      <c r="C47" s="37" t="s">
        <v>66</v>
      </c>
      <c r="D47" s="38">
        <v>380.67</v>
      </c>
      <c r="E47" s="38">
        <v>8930</v>
      </c>
      <c r="F47" s="38">
        <v>4492.5</v>
      </c>
      <c r="G47" s="39">
        <f t="shared" si="0"/>
        <v>8.4734557595993323</v>
      </c>
      <c r="H47" s="39">
        <f t="shared" si="1"/>
        <v>4111.83</v>
      </c>
    </row>
    <row r="48" spans="1:8" ht="22.5">
      <c r="A48" s="32" t="s">
        <v>115</v>
      </c>
      <c r="B48" s="33" t="s">
        <v>116</v>
      </c>
      <c r="C48" s="33"/>
      <c r="D48" s="34">
        <v>66927.62</v>
      </c>
      <c r="E48" s="34">
        <v>187240.17</v>
      </c>
      <c r="F48" s="34">
        <v>131132.25</v>
      </c>
      <c r="G48" s="35">
        <f t="shared" si="0"/>
        <v>51.038260992242563</v>
      </c>
      <c r="H48" s="35">
        <f t="shared" si="1"/>
        <v>64204.630000000005</v>
      </c>
    </row>
    <row r="49" spans="1:8" ht="22.5" outlineLevel="1">
      <c r="A49" s="36" t="s">
        <v>113</v>
      </c>
      <c r="B49" s="37" t="s">
        <v>116</v>
      </c>
      <c r="C49" s="37" t="s">
        <v>114</v>
      </c>
      <c r="D49" s="38">
        <v>66927.62</v>
      </c>
      <c r="E49" s="38">
        <v>187240.17</v>
      </c>
      <c r="F49" s="38">
        <v>131132.25</v>
      </c>
      <c r="G49" s="39">
        <f t="shared" si="0"/>
        <v>51.038260992242563</v>
      </c>
      <c r="H49" s="39">
        <f t="shared" si="1"/>
        <v>64204.630000000005</v>
      </c>
    </row>
    <row r="50" spans="1:8" ht="22.5">
      <c r="A50" s="32" t="s">
        <v>17</v>
      </c>
      <c r="B50" s="33" t="s">
        <v>18</v>
      </c>
      <c r="C50" s="33"/>
      <c r="D50" s="34">
        <v>3958.6</v>
      </c>
      <c r="E50" s="34">
        <v>9313.17</v>
      </c>
      <c r="F50" s="34">
        <v>6436.07</v>
      </c>
      <c r="G50" s="35">
        <f t="shared" si="0"/>
        <v>61.506478332274199</v>
      </c>
      <c r="H50" s="35">
        <f t="shared" si="1"/>
        <v>2477.4699999999998</v>
      </c>
    </row>
    <row r="51" spans="1:8" ht="33.75" outlineLevel="1">
      <c r="A51" s="36" t="s">
        <v>15</v>
      </c>
      <c r="B51" s="37" t="s">
        <v>18</v>
      </c>
      <c r="C51" s="37" t="s">
        <v>16</v>
      </c>
      <c r="D51" s="38">
        <v>451.83</v>
      </c>
      <c r="E51" s="38">
        <v>984.6</v>
      </c>
      <c r="F51" s="38">
        <v>492.3</v>
      </c>
      <c r="G51" s="39">
        <f t="shared" si="0"/>
        <v>91.779402803168793</v>
      </c>
      <c r="H51" s="39">
        <f t="shared" si="1"/>
        <v>40.470000000000027</v>
      </c>
    </row>
    <row r="52" spans="1:8" ht="33.75" outlineLevel="1">
      <c r="A52" s="36" t="s">
        <v>29</v>
      </c>
      <c r="B52" s="37" t="s">
        <v>18</v>
      </c>
      <c r="C52" s="37" t="s">
        <v>30</v>
      </c>
      <c r="D52" s="38">
        <v>3256.77</v>
      </c>
      <c r="E52" s="38">
        <v>3256.77</v>
      </c>
      <c r="F52" s="38">
        <v>3256.77</v>
      </c>
      <c r="G52" s="39">
        <f t="shared" si="0"/>
        <v>100</v>
      </c>
      <c r="H52" s="39">
        <f t="shared" si="1"/>
        <v>0</v>
      </c>
    </row>
    <row r="53" spans="1:8" ht="33.75" outlineLevel="1">
      <c r="A53" s="36" t="s">
        <v>49</v>
      </c>
      <c r="B53" s="37" t="s">
        <v>18</v>
      </c>
      <c r="C53" s="37" t="s">
        <v>50</v>
      </c>
      <c r="D53" s="38">
        <v>0</v>
      </c>
      <c r="E53" s="38">
        <v>250</v>
      </c>
      <c r="F53" s="38">
        <v>125</v>
      </c>
      <c r="G53" s="39">
        <f t="shared" si="0"/>
        <v>0</v>
      </c>
      <c r="H53" s="39">
        <f t="shared" si="1"/>
        <v>125</v>
      </c>
    </row>
    <row r="54" spans="1:8" ht="33.75" outlineLevel="1">
      <c r="A54" s="36" t="s">
        <v>119</v>
      </c>
      <c r="B54" s="37" t="s">
        <v>18</v>
      </c>
      <c r="C54" s="37" t="s">
        <v>120</v>
      </c>
      <c r="D54" s="38">
        <v>250</v>
      </c>
      <c r="E54" s="38">
        <v>1000</v>
      </c>
      <c r="F54" s="38">
        <v>750</v>
      </c>
      <c r="G54" s="39">
        <f t="shared" si="0"/>
        <v>33.333333333333336</v>
      </c>
      <c r="H54" s="39">
        <f t="shared" si="1"/>
        <v>500</v>
      </c>
    </row>
    <row r="55" spans="1:8" ht="56.25" outlineLevel="1">
      <c r="A55" s="36" t="s">
        <v>125</v>
      </c>
      <c r="B55" s="37" t="s">
        <v>18</v>
      </c>
      <c r="C55" s="37" t="s">
        <v>126</v>
      </c>
      <c r="D55" s="38">
        <v>0</v>
      </c>
      <c r="E55" s="38">
        <v>3821.81</v>
      </c>
      <c r="F55" s="38">
        <v>1812</v>
      </c>
      <c r="G55" s="39">
        <f t="shared" si="0"/>
        <v>0</v>
      </c>
      <c r="H55" s="39">
        <f t="shared" si="1"/>
        <v>1812</v>
      </c>
    </row>
    <row r="56" spans="1:8">
      <c r="A56" s="32" t="s">
        <v>99</v>
      </c>
      <c r="B56" s="33" t="s">
        <v>100</v>
      </c>
      <c r="C56" s="33"/>
      <c r="D56" s="34">
        <v>254472.11</v>
      </c>
      <c r="E56" s="34">
        <v>539052.01</v>
      </c>
      <c r="F56" s="34">
        <v>407582.82</v>
      </c>
      <c r="G56" s="35">
        <f t="shared" si="0"/>
        <v>62.434454425728738</v>
      </c>
      <c r="H56" s="35">
        <f t="shared" si="1"/>
        <v>153110.71000000002</v>
      </c>
    </row>
    <row r="57" spans="1:8" ht="33.75" outlineLevel="1">
      <c r="A57" s="36" t="s">
        <v>97</v>
      </c>
      <c r="B57" s="37" t="s">
        <v>100</v>
      </c>
      <c r="C57" s="37" t="s">
        <v>98</v>
      </c>
      <c r="D57" s="38">
        <v>4737.3999999999996</v>
      </c>
      <c r="E57" s="38">
        <v>15791.33</v>
      </c>
      <c r="F57" s="38">
        <v>10761.79</v>
      </c>
      <c r="G57" s="39">
        <f t="shared" si="0"/>
        <v>44.020557918338852</v>
      </c>
      <c r="H57" s="39">
        <f t="shared" si="1"/>
        <v>6024.3900000000012</v>
      </c>
    </row>
    <row r="58" spans="1:8" ht="67.5" outlineLevel="1">
      <c r="A58" s="36" t="s">
        <v>137</v>
      </c>
      <c r="B58" s="37" t="s">
        <v>100</v>
      </c>
      <c r="C58" s="37" t="s">
        <v>138</v>
      </c>
      <c r="D58" s="38">
        <v>249734.71</v>
      </c>
      <c r="E58" s="38">
        <v>523260.68</v>
      </c>
      <c r="F58" s="38">
        <v>396821.03</v>
      </c>
      <c r="G58" s="39">
        <f t="shared" si="0"/>
        <v>62.933839469143052</v>
      </c>
      <c r="H58" s="39">
        <f t="shared" si="1"/>
        <v>147086.32000000004</v>
      </c>
    </row>
    <row r="59" spans="1:8">
      <c r="A59" s="32" t="s">
        <v>47</v>
      </c>
      <c r="B59" s="33" t="s">
        <v>48</v>
      </c>
      <c r="C59" s="33"/>
      <c r="D59" s="34">
        <v>877.02</v>
      </c>
      <c r="E59" s="34">
        <v>13710</v>
      </c>
      <c r="F59" s="34">
        <v>7977.87</v>
      </c>
      <c r="G59" s="35">
        <f t="shared" si="0"/>
        <v>10.993159828375243</v>
      </c>
      <c r="H59" s="35">
        <f t="shared" si="1"/>
        <v>7100.85</v>
      </c>
    </row>
    <row r="60" spans="1:8" ht="33.75" outlineLevel="1">
      <c r="A60" s="36" t="s">
        <v>45</v>
      </c>
      <c r="B60" s="37" t="s">
        <v>48</v>
      </c>
      <c r="C60" s="37" t="s">
        <v>46</v>
      </c>
      <c r="D60" s="38">
        <v>877.02</v>
      </c>
      <c r="E60" s="38">
        <v>13710</v>
      </c>
      <c r="F60" s="38">
        <v>7977.87</v>
      </c>
      <c r="G60" s="39">
        <f t="shared" si="0"/>
        <v>10.993159828375243</v>
      </c>
      <c r="H60" s="39">
        <f t="shared" si="1"/>
        <v>7100.85</v>
      </c>
    </row>
    <row r="61" spans="1:8">
      <c r="A61" s="32" t="s">
        <v>53</v>
      </c>
      <c r="B61" s="33" t="s">
        <v>54</v>
      </c>
      <c r="C61" s="33"/>
      <c r="D61" s="34">
        <v>30865.360000000001</v>
      </c>
      <c r="E61" s="34">
        <v>215357.65</v>
      </c>
      <c r="F61" s="34">
        <v>118791.8</v>
      </c>
      <c r="G61" s="35">
        <f t="shared" si="0"/>
        <v>25.982736182127049</v>
      </c>
      <c r="H61" s="35">
        <f t="shared" si="1"/>
        <v>87926.44</v>
      </c>
    </row>
    <row r="62" spans="1:8" ht="33.75" outlineLevel="1">
      <c r="A62" s="36" t="s">
        <v>51</v>
      </c>
      <c r="B62" s="37" t="s">
        <v>54</v>
      </c>
      <c r="C62" s="37" t="s">
        <v>52</v>
      </c>
      <c r="D62" s="38">
        <v>893.98</v>
      </c>
      <c r="E62" s="38">
        <v>121620.24</v>
      </c>
      <c r="F62" s="38">
        <v>64361.1</v>
      </c>
      <c r="G62" s="39">
        <f t="shared" si="0"/>
        <v>1.3890067136826438</v>
      </c>
      <c r="H62" s="39">
        <f t="shared" si="1"/>
        <v>63467.119999999995</v>
      </c>
    </row>
    <row r="63" spans="1:8" ht="22.5" outlineLevel="1">
      <c r="A63" s="36" t="s">
        <v>55</v>
      </c>
      <c r="B63" s="37" t="s">
        <v>54</v>
      </c>
      <c r="C63" s="37" t="s">
        <v>56</v>
      </c>
      <c r="D63" s="38">
        <v>29971.38</v>
      </c>
      <c r="E63" s="38">
        <v>93737.41</v>
      </c>
      <c r="F63" s="38">
        <v>54430.7</v>
      </c>
      <c r="G63" s="39">
        <f t="shared" si="0"/>
        <v>55.06337416200784</v>
      </c>
      <c r="H63" s="39">
        <f t="shared" si="1"/>
        <v>24459.319999999996</v>
      </c>
    </row>
    <row r="64" spans="1:8" ht="22.5">
      <c r="A64" s="32" t="s">
        <v>27</v>
      </c>
      <c r="B64" s="33" t="s">
        <v>28</v>
      </c>
      <c r="C64" s="33"/>
      <c r="D64" s="34">
        <v>250</v>
      </c>
      <c r="E64" s="34">
        <v>44105.9</v>
      </c>
      <c r="F64" s="34">
        <v>22302.95</v>
      </c>
      <c r="G64" s="35">
        <f t="shared" si="0"/>
        <v>1.1209279489932946</v>
      </c>
      <c r="H64" s="35">
        <f t="shared" si="1"/>
        <v>22052.95</v>
      </c>
    </row>
    <row r="65" spans="1:8" ht="22.5" outlineLevel="1">
      <c r="A65" s="36" t="s">
        <v>25</v>
      </c>
      <c r="B65" s="37" t="s">
        <v>28</v>
      </c>
      <c r="C65" s="37" t="s">
        <v>26</v>
      </c>
      <c r="D65" s="38">
        <v>250</v>
      </c>
      <c r="E65" s="38">
        <v>44105.9</v>
      </c>
      <c r="F65" s="38">
        <v>22302.95</v>
      </c>
      <c r="G65" s="39">
        <f t="shared" si="0"/>
        <v>1.1209279489932946</v>
      </c>
      <c r="H65" s="39">
        <f t="shared" si="1"/>
        <v>22052.95</v>
      </c>
    </row>
    <row r="66" spans="1:8">
      <c r="A66" s="32" t="s">
        <v>71</v>
      </c>
      <c r="B66" s="33" t="s">
        <v>72</v>
      </c>
      <c r="C66" s="33"/>
      <c r="D66" s="34">
        <v>229402.58</v>
      </c>
      <c r="E66" s="34">
        <v>384229.57</v>
      </c>
      <c r="F66" s="34">
        <v>280857.71999999997</v>
      </c>
      <c r="G66" s="35">
        <f t="shared" si="0"/>
        <v>81.679285867591616</v>
      </c>
      <c r="H66" s="35">
        <f t="shared" si="1"/>
        <v>51455.139999999985</v>
      </c>
    </row>
    <row r="67" spans="1:8" ht="22.5" outlineLevel="1">
      <c r="A67" s="36" t="s">
        <v>69</v>
      </c>
      <c r="B67" s="37" t="s">
        <v>72</v>
      </c>
      <c r="C67" s="37" t="s">
        <v>70</v>
      </c>
      <c r="D67" s="38">
        <v>229402.58</v>
      </c>
      <c r="E67" s="38">
        <v>384229.57</v>
      </c>
      <c r="F67" s="38">
        <v>280857.71999999997</v>
      </c>
      <c r="G67" s="39">
        <f t="shared" si="0"/>
        <v>81.679285867591616</v>
      </c>
      <c r="H67" s="39">
        <f t="shared" si="1"/>
        <v>51455.139999999985</v>
      </c>
    </row>
    <row r="68" spans="1:8">
      <c r="A68" s="32" t="s">
        <v>67</v>
      </c>
      <c r="B68" s="33" t="s">
        <v>68</v>
      </c>
      <c r="C68" s="33"/>
      <c r="D68" s="34">
        <v>538266.72</v>
      </c>
      <c r="E68" s="34">
        <v>814460.31</v>
      </c>
      <c r="F68" s="34">
        <v>635321.18999999994</v>
      </c>
      <c r="G68" s="35">
        <f t="shared" si="0"/>
        <v>84.72355848858119</v>
      </c>
      <c r="H68" s="35">
        <f t="shared" si="1"/>
        <v>97054.469999999972</v>
      </c>
    </row>
    <row r="69" spans="1:8" ht="33.75" outlineLevel="1">
      <c r="A69" s="36" t="s">
        <v>65</v>
      </c>
      <c r="B69" s="37" t="s">
        <v>68</v>
      </c>
      <c r="C69" s="37" t="s">
        <v>66</v>
      </c>
      <c r="D69" s="38">
        <v>55</v>
      </c>
      <c r="E69" s="38">
        <v>55</v>
      </c>
      <c r="F69" s="38">
        <v>55</v>
      </c>
      <c r="G69" s="39">
        <f t="shared" si="0"/>
        <v>100</v>
      </c>
      <c r="H69" s="39">
        <f t="shared" si="1"/>
        <v>0</v>
      </c>
    </row>
    <row r="70" spans="1:8" ht="22.5" outlineLevel="1">
      <c r="A70" s="36" t="s">
        <v>69</v>
      </c>
      <c r="B70" s="37" t="s">
        <v>68</v>
      </c>
      <c r="C70" s="37" t="s">
        <v>70</v>
      </c>
      <c r="D70" s="38">
        <v>538211.72</v>
      </c>
      <c r="E70" s="38">
        <v>814405.31</v>
      </c>
      <c r="F70" s="38">
        <v>635266.18999999994</v>
      </c>
      <c r="G70" s="39">
        <f t="shared" si="0"/>
        <v>84.722235886660371</v>
      </c>
      <c r="H70" s="39">
        <f t="shared" si="1"/>
        <v>97054.469999999972</v>
      </c>
    </row>
    <row r="71" spans="1:8" ht="22.5">
      <c r="A71" s="32" t="s">
        <v>73</v>
      </c>
      <c r="B71" s="33" t="s">
        <v>74</v>
      </c>
      <c r="C71" s="33"/>
      <c r="D71" s="34">
        <v>46379.07</v>
      </c>
      <c r="E71" s="34">
        <v>82358.38</v>
      </c>
      <c r="F71" s="34">
        <v>46596.62</v>
      </c>
      <c r="G71" s="35">
        <f t="shared" si="0"/>
        <v>99.533120642656044</v>
      </c>
      <c r="H71" s="35">
        <f t="shared" si="1"/>
        <v>217.55000000000291</v>
      </c>
    </row>
    <row r="72" spans="1:8" ht="22.5" outlineLevel="1">
      <c r="A72" s="36" t="s">
        <v>69</v>
      </c>
      <c r="B72" s="37" t="s">
        <v>74</v>
      </c>
      <c r="C72" s="37" t="s">
        <v>70</v>
      </c>
      <c r="D72" s="38">
        <v>23801.87</v>
      </c>
      <c r="E72" s="38">
        <v>44015.6</v>
      </c>
      <c r="F72" s="38">
        <v>21926.32</v>
      </c>
      <c r="G72" s="39">
        <f t="shared" si="0"/>
        <v>108.55387497765243</v>
      </c>
      <c r="H72" s="39">
        <f t="shared" si="1"/>
        <v>-1875.5499999999993</v>
      </c>
    </row>
    <row r="73" spans="1:8" ht="22.5" outlineLevel="1">
      <c r="A73" s="36" t="s">
        <v>101</v>
      </c>
      <c r="B73" s="37" t="s">
        <v>74</v>
      </c>
      <c r="C73" s="37" t="s">
        <v>102</v>
      </c>
      <c r="D73" s="38">
        <v>22577.200000000001</v>
      </c>
      <c r="E73" s="38">
        <v>38342.78</v>
      </c>
      <c r="F73" s="38">
        <v>24670.3</v>
      </c>
      <c r="G73" s="39">
        <f t="shared" si="0"/>
        <v>91.515709172567824</v>
      </c>
      <c r="H73" s="39">
        <f t="shared" si="1"/>
        <v>2093.0999999999985</v>
      </c>
    </row>
    <row r="74" spans="1:8">
      <c r="A74" s="32" t="s">
        <v>33</v>
      </c>
      <c r="B74" s="33" t="s">
        <v>34</v>
      </c>
      <c r="C74" s="33"/>
      <c r="D74" s="34">
        <v>100</v>
      </c>
      <c r="E74" s="34">
        <v>2772.47</v>
      </c>
      <c r="F74" s="34">
        <v>2218.63</v>
      </c>
      <c r="G74" s="35">
        <f t="shared" si="0"/>
        <v>4.5072860278640423</v>
      </c>
      <c r="H74" s="35">
        <f t="shared" si="1"/>
        <v>2118.63</v>
      </c>
    </row>
    <row r="75" spans="1:8" ht="22.5" outlineLevel="1">
      <c r="A75" s="36" t="s">
        <v>31</v>
      </c>
      <c r="B75" s="37" t="s">
        <v>34</v>
      </c>
      <c r="C75" s="37" t="s">
        <v>32</v>
      </c>
      <c r="D75" s="38">
        <v>100</v>
      </c>
      <c r="E75" s="38">
        <v>2432.4699999999998</v>
      </c>
      <c r="F75" s="38">
        <v>1973.63</v>
      </c>
      <c r="G75" s="39">
        <f t="shared" si="0"/>
        <v>5.0668058349335992</v>
      </c>
      <c r="H75" s="39">
        <f t="shared" si="1"/>
        <v>1873.63</v>
      </c>
    </row>
    <row r="76" spans="1:8" ht="33.75" outlineLevel="1">
      <c r="A76" s="36" t="s">
        <v>135</v>
      </c>
      <c r="B76" s="37" t="s">
        <v>34</v>
      </c>
      <c r="C76" s="37" t="s">
        <v>136</v>
      </c>
      <c r="D76" s="38">
        <v>0</v>
      </c>
      <c r="E76" s="38">
        <v>340</v>
      </c>
      <c r="F76" s="38">
        <v>245</v>
      </c>
      <c r="G76" s="39">
        <f t="shared" si="0"/>
        <v>0</v>
      </c>
      <c r="H76" s="39">
        <f t="shared" si="1"/>
        <v>245</v>
      </c>
    </row>
    <row r="77" spans="1:8" ht="22.5">
      <c r="A77" s="32" t="s">
        <v>75</v>
      </c>
      <c r="B77" s="33" t="s">
        <v>76</v>
      </c>
      <c r="C77" s="33"/>
      <c r="D77" s="34">
        <v>48101.62</v>
      </c>
      <c r="E77" s="34">
        <v>84566.47</v>
      </c>
      <c r="F77" s="34">
        <v>66837.009999999995</v>
      </c>
      <c r="G77" s="35">
        <f t="shared" ref="G77:G99" si="2">D77*100/F77</f>
        <v>71.968539586076645</v>
      </c>
      <c r="H77" s="35">
        <f t="shared" ref="H77:H99" si="3">F77-D77</f>
        <v>18735.389999999992</v>
      </c>
    </row>
    <row r="78" spans="1:8" ht="22.5" outlineLevel="1">
      <c r="A78" s="36" t="s">
        <v>69</v>
      </c>
      <c r="B78" s="37" t="s">
        <v>76</v>
      </c>
      <c r="C78" s="37" t="s">
        <v>70</v>
      </c>
      <c r="D78" s="38">
        <v>44677.67</v>
      </c>
      <c r="E78" s="38">
        <v>77278.149999999994</v>
      </c>
      <c r="F78" s="38">
        <v>61908.26</v>
      </c>
      <c r="G78" s="39">
        <f t="shared" si="2"/>
        <v>72.167542747930568</v>
      </c>
      <c r="H78" s="39">
        <f t="shared" si="3"/>
        <v>17230.590000000004</v>
      </c>
    </row>
    <row r="79" spans="1:8" ht="33.75" outlineLevel="1">
      <c r="A79" s="36" t="s">
        <v>79</v>
      </c>
      <c r="B79" s="37" t="s">
        <v>76</v>
      </c>
      <c r="C79" s="37" t="s">
        <v>80</v>
      </c>
      <c r="D79" s="38">
        <v>3423.95</v>
      </c>
      <c r="E79" s="38">
        <v>7288.32</v>
      </c>
      <c r="F79" s="38">
        <v>4928.75</v>
      </c>
      <c r="G79" s="39">
        <f t="shared" si="2"/>
        <v>69.468932285062138</v>
      </c>
      <c r="H79" s="39">
        <f t="shared" si="3"/>
        <v>1504.8000000000002</v>
      </c>
    </row>
    <row r="80" spans="1:8">
      <c r="A80" s="32" t="s">
        <v>103</v>
      </c>
      <c r="B80" s="33" t="s">
        <v>104</v>
      </c>
      <c r="C80" s="33"/>
      <c r="D80" s="34">
        <v>93231.1</v>
      </c>
      <c r="E80" s="34">
        <v>177502.24</v>
      </c>
      <c r="F80" s="34">
        <v>110200.88</v>
      </c>
      <c r="G80" s="35">
        <f t="shared" si="2"/>
        <v>84.601048557869959</v>
      </c>
      <c r="H80" s="35">
        <f t="shared" si="3"/>
        <v>16969.78</v>
      </c>
    </row>
    <row r="81" spans="1:8" ht="22.5" outlineLevel="1">
      <c r="A81" s="36" t="s">
        <v>101</v>
      </c>
      <c r="B81" s="37" t="s">
        <v>104</v>
      </c>
      <c r="C81" s="37" t="s">
        <v>102</v>
      </c>
      <c r="D81" s="38">
        <v>93231.1</v>
      </c>
      <c r="E81" s="38">
        <v>177502.24</v>
      </c>
      <c r="F81" s="38">
        <v>110200.88</v>
      </c>
      <c r="G81" s="39">
        <f t="shared" si="2"/>
        <v>84.601048557869959</v>
      </c>
      <c r="H81" s="39">
        <f t="shared" si="3"/>
        <v>16969.78</v>
      </c>
    </row>
    <row r="82" spans="1:8" ht="22.5">
      <c r="A82" s="32" t="s">
        <v>123</v>
      </c>
      <c r="B82" s="33" t="s">
        <v>124</v>
      </c>
      <c r="C82" s="33"/>
      <c r="D82" s="34">
        <v>550</v>
      </c>
      <c r="E82" s="34">
        <v>5715.3</v>
      </c>
      <c r="F82" s="34">
        <v>3232.65</v>
      </c>
      <c r="G82" s="35">
        <f t="shared" si="2"/>
        <v>17.013905000541349</v>
      </c>
      <c r="H82" s="35">
        <f t="shared" si="3"/>
        <v>2682.65</v>
      </c>
    </row>
    <row r="83" spans="1:8" ht="45" outlineLevel="1">
      <c r="A83" s="36" t="s">
        <v>121</v>
      </c>
      <c r="B83" s="37" t="s">
        <v>124</v>
      </c>
      <c r="C83" s="37" t="s">
        <v>122</v>
      </c>
      <c r="D83" s="38">
        <v>550</v>
      </c>
      <c r="E83" s="38">
        <v>5665.3</v>
      </c>
      <c r="F83" s="38">
        <v>3207.65</v>
      </c>
      <c r="G83" s="39">
        <f t="shared" si="2"/>
        <v>17.146509126619176</v>
      </c>
      <c r="H83" s="39">
        <f t="shared" si="3"/>
        <v>2657.65</v>
      </c>
    </row>
    <row r="84" spans="1:8" ht="45" outlineLevel="1">
      <c r="A84" s="36" t="s">
        <v>131</v>
      </c>
      <c r="B84" s="37" t="s">
        <v>124</v>
      </c>
      <c r="C84" s="37" t="s">
        <v>132</v>
      </c>
      <c r="D84" s="38">
        <v>0</v>
      </c>
      <c r="E84" s="38">
        <v>50</v>
      </c>
      <c r="F84" s="38">
        <v>25</v>
      </c>
      <c r="G84" s="39">
        <f t="shared" si="2"/>
        <v>0</v>
      </c>
      <c r="H84" s="39">
        <f t="shared" si="3"/>
        <v>25</v>
      </c>
    </row>
    <row r="85" spans="1:8">
      <c r="A85" s="32" t="s">
        <v>63</v>
      </c>
      <c r="B85" s="33" t="s">
        <v>64</v>
      </c>
      <c r="C85" s="33"/>
      <c r="D85" s="34">
        <v>6599.07</v>
      </c>
      <c r="E85" s="34">
        <v>12840.4</v>
      </c>
      <c r="F85" s="34">
        <v>7183.34</v>
      </c>
      <c r="G85" s="35">
        <f t="shared" si="2"/>
        <v>91.866318453532756</v>
      </c>
      <c r="H85" s="35">
        <f t="shared" si="3"/>
        <v>584.27000000000044</v>
      </c>
    </row>
    <row r="86" spans="1:8" ht="56.25" outlineLevel="1">
      <c r="A86" s="36" t="s">
        <v>61</v>
      </c>
      <c r="B86" s="37" t="s">
        <v>64</v>
      </c>
      <c r="C86" s="37" t="s">
        <v>62</v>
      </c>
      <c r="D86" s="38">
        <v>6599.07</v>
      </c>
      <c r="E86" s="38">
        <v>12840.4</v>
      </c>
      <c r="F86" s="38">
        <v>7183.34</v>
      </c>
      <c r="G86" s="39">
        <f t="shared" si="2"/>
        <v>91.866318453532756</v>
      </c>
      <c r="H86" s="39">
        <f t="shared" si="3"/>
        <v>584.27000000000044</v>
      </c>
    </row>
    <row r="87" spans="1:8" ht="22.5">
      <c r="A87" s="32" t="s">
        <v>41</v>
      </c>
      <c r="B87" s="33" t="s">
        <v>42</v>
      </c>
      <c r="C87" s="33"/>
      <c r="D87" s="34">
        <v>26394</v>
      </c>
      <c r="E87" s="34">
        <v>50351.39</v>
      </c>
      <c r="F87" s="34">
        <v>49068.89</v>
      </c>
      <c r="G87" s="35">
        <f t="shared" si="2"/>
        <v>53.789682220241787</v>
      </c>
      <c r="H87" s="35">
        <f t="shared" si="3"/>
        <v>22674.89</v>
      </c>
    </row>
    <row r="88" spans="1:8" ht="22.5" outlineLevel="1">
      <c r="A88" s="36" t="s">
        <v>39</v>
      </c>
      <c r="B88" s="37" t="s">
        <v>42</v>
      </c>
      <c r="C88" s="37" t="s">
        <v>40</v>
      </c>
      <c r="D88" s="38">
        <v>25074</v>
      </c>
      <c r="E88" s="38">
        <v>47346.39</v>
      </c>
      <c r="F88" s="38">
        <v>47346.39</v>
      </c>
      <c r="G88" s="39">
        <f t="shared" si="2"/>
        <v>52.958631059305681</v>
      </c>
      <c r="H88" s="39">
        <f t="shared" si="3"/>
        <v>22272.39</v>
      </c>
    </row>
    <row r="89" spans="1:8" ht="56.25" outlineLevel="1">
      <c r="A89" s="36" t="s">
        <v>61</v>
      </c>
      <c r="B89" s="37" t="s">
        <v>42</v>
      </c>
      <c r="C89" s="37" t="s">
        <v>62</v>
      </c>
      <c r="D89" s="38">
        <v>1320</v>
      </c>
      <c r="E89" s="38">
        <v>3005</v>
      </c>
      <c r="F89" s="38">
        <v>1722.5</v>
      </c>
      <c r="G89" s="39">
        <f t="shared" si="2"/>
        <v>76.632801161103046</v>
      </c>
      <c r="H89" s="39">
        <f t="shared" si="3"/>
        <v>402.5</v>
      </c>
    </row>
    <row r="90" spans="1:8">
      <c r="A90" s="32" t="s">
        <v>77</v>
      </c>
      <c r="B90" s="33" t="s">
        <v>78</v>
      </c>
      <c r="C90" s="33"/>
      <c r="D90" s="34">
        <v>3538.82</v>
      </c>
      <c r="E90" s="34">
        <v>5506.1</v>
      </c>
      <c r="F90" s="34">
        <v>3682.53</v>
      </c>
      <c r="G90" s="35">
        <f t="shared" si="2"/>
        <v>96.097519911582523</v>
      </c>
      <c r="H90" s="35">
        <f t="shared" si="3"/>
        <v>143.71000000000004</v>
      </c>
    </row>
    <row r="91" spans="1:8" ht="22.5" outlineLevel="1">
      <c r="A91" s="36" t="s">
        <v>69</v>
      </c>
      <c r="B91" s="37" t="s">
        <v>78</v>
      </c>
      <c r="C91" s="37" t="s">
        <v>70</v>
      </c>
      <c r="D91" s="38">
        <v>3538.82</v>
      </c>
      <c r="E91" s="38">
        <v>5506.1</v>
      </c>
      <c r="F91" s="38">
        <v>3682.53</v>
      </c>
      <c r="G91" s="39">
        <f t="shared" si="2"/>
        <v>96.097519911582523</v>
      </c>
      <c r="H91" s="39">
        <f t="shared" si="3"/>
        <v>143.71000000000004</v>
      </c>
    </row>
    <row r="92" spans="1:8" ht="22.5">
      <c r="A92" s="32" t="s">
        <v>93</v>
      </c>
      <c r="B92" s="33" t="s">
        <v>94</v>
      </c>
      <c r="C92" s="33"/>
      <c r="D92" s="34">
        <v>1850.54</v>
      </c>
      <c r="E92" s="34">
        <v>4482.6000000000004</v>
      </c>
      <c r="F92" s="34">
        <v>2678.07</v>
      </c>
      <c r="G92" s="35">
        <f t="shared" si="2"/>
        <v>69.099762142139667</v>
      </c>
      <c r="H92" s="35">
        <f t="shared" si="3"/>
        <v>827.5300000000002</v>
      </c>
    </row>
    <row r="93" spans="1:8" ht="33.75" outlineLevel="1">
      <c r="A93" s="36" t="s">
        <v>79</v>
      </c>
      <c r="B93" s="37" t="s">
        <v>94</v>
      </c>
      <c r="C93" s="37" t="s">
        <v>80</v>
      </c>
      <c r="D93" s="38">
        <v>1616.94</v>
      </c>
      <c r="E93" s="38">
        <v>3061.1</v>
      </c>
      <c r="F93" s="38">
        <v>1767.32</v>
      </c>
      <c r="G93" s="39">
        <f t="shared" si="2"/>
        <v>91.491071226489836</v>
      </c>
      <c r="H93" s="39">
        <f t="shared" si="3"/>
        <v>150.37999999999988</v>
      </c>
    </row>
    <row r="94" spans="1:8" ht="45" outlineLevel="1">
      <c r="A94" s="36" t="s">
        <v>117</v>
      </c>
      <c r="B94" s="37" t="s">
        <v>94</v>
      </c>
      <c r="C94" s="37" t="s">
        <v>118</v>
      </c>
      <c r="D94" s="38">
        <v>233.6</v>
      </c>
      <c r="E94" s="38">
        <v>1420</v>
      </c>
      <c r="F94" s="38">
        <v>910</v>
      </c>
      <c r="G94" s="39">
        <f t="shared" si="2"/>
        <v>25.670329670329672</v>
      </c>
      <c r="H94" s="39">
        <f t="shared" si="3"/>
        <v>676.4</v>
      </c>
    </row>
    <row r="95" spans="1:8" ht="22.5" outlineLevel="1">
      <c r="A95" s="36" t="s">
        <v>133</v>
      </c>
      <c r="B95" s="37" t="s">
        <v>94</v>
      </c>
      <c r="C95" s="37" t="s">
        <v>134</v>
      </c>
      <c r="D95" s="38">
        <v>0</v>
      </c>
      <c r="E95" s="38">
        <v>1.5</v>
      </c>
      <c r="F95" s="38">
        <v>0.75</v>
      </c>
      <c r="G95" s="39">
        <f t="shared" si="2"/>
        <v>0</v>
      </c>
      <c r="H95" s="39">
        <f t="shared" si="3"/>
        <v>0.75</v>
      </c>
    </row>
    <row r="96" spans="1:8">
      <c r="A96" s="32" t="s">
        <v>37</v>
      </c>
      <c r="B96" s="33" t="s">
        <v>38</v>
      </c>
      <c r="C96" s="33"/>
      <c r="D96" s="34">
        <v>680.74</v>
      </c>
      <c r="E96" s="34">
        <v>3889.13</v>
      </c>
      <c r="F96" s="34">
        <v>2376.02</v>
      </c>
      <c r="G96" s="35">
        <f t="shared" si="2"/>
        <v>28.650432235418894</v>
      </c>
      <c r="H96" s="35">
        <f t="shared" si="3"/>
        <v>1695.28</v>
      </c>
    </row>
    <row r="97" spans="1:8" ht="33.75" outlineLevel="1">
      <c r="A97" s="36" t="s">
        <v>35</v>
      </c>
      <c r="B97" s="37" t="s">
        <v>38</v>
      </c>
      <c r="C97" s="37" t="s">
        <v>36</v>
      </c>
      <c r="D97" s="38">
        <v>680.74</v>
      </c>
      <c r="E97" s="38">
        <v>3889.13</v>
      </c>
      <c r="F97" s="38">
        <v>2376.02</v>
      </c>
      <c r="G97" s="39">
        <f t="shared" si="2"/>
        <v>28.650432235418894</v>
      </c>
      <c r="H97" s="39">
        <f t="shared" si="3"/>
        <v>1695.28</v>
      </c>
    </row>
    <row r="98" spans="1:8" ht="33.75">
      <c r="A98" s="32" t="s">
        <v>95</v>
      </c>
      <c r="B98" s="33" t="s">
        <v>96</v>
      </c>
      <c r="C98" s="33"/>
      <c r="D98" s="34">
        <v>0</v>
      </c>
      <c r="E98" s="34">
        <v>2.9</v>
      </c>
      <c r="F98" s="34">
        <v>0</v>
      </c>
      <c r="G98" s="35" t="e">
        <f t="shared" si="2"/>
        <v>#DIV/0!</v>
      </c>
      <c r="H98" s="35">
        <f t="shared" si="3"/>
        <v>0</v>
      </c>
    </row>
    <row r="99" spans="1:8" ht="33.75" outlineLevel="1">
      <c r="A99" s="36" t="s">
        <v>79</v>
      </c>
      <c r="B99" s="37" t="s">
        <v>96</v>
      </c>
      <c r="C99" s="37" t="s">
        <v>80</v>
      </c>
      <c r="D99" s="38">
        <v>0</v>
      </c>
      <c r="E99" s="38">
        <v>2.9</v>
      </c>
      <c r="F99" s="38">
        <v>0</v>
      </c>
      <c r="G99" s="39" t="e">
        <f t="shared" si="2"/>
        <v>#DIV/0!</v>
      </c>
      <c r="H99" s="39">
        <f t="shared" si="3"/>
        <v>0</v>
      </c>
    </row>
  </sheetData>
  <autoFilter ref="C1:C99"/>
  <mergeCells count="5">
    <mergeCell ref="A6:F6"/>
    <mergeCell ref="A7:E7"/>
    <mergeCell ref="A8:E8"/>
    <mergeCell ref="A9:E9"/>
    <mergeCell ref="A1:H1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>
      <selection activeCell="A15" sqref="A15"/>
    </sheetView>
  </sheetViews>
  <sheetFormatPr defaultRowHeight="12.75"/>
  <cols>
    <col min="1" max="1" width="37.42578125" customWidth="1"/>
    <col min="2" max="2" width="19.140625" customWidth="1"/>
    <col min="3" max="3" width="11.28515625" customWidth="1"/>
    <col min="4" max="4" width="11.5703125" customWidth="1"/>
    <col min="5" max="5" width="12" customWidth="1"/>
    <col min="6" max="6" width="10.28515625" customWidth="1"/>
    <col min="7" max="7" width="13.28515625" customWidth="1"/>
  </cols>
  <sheetData>
    <row r="1" spans="1:8" ht="14.25">
      <c r="A1" s="70" t="s">
        <v>268</v>
      </c>
      <c r="B1" s="70"/>
      <c r="C1" s="70"/>
      <c r="D1" s="70"/>
      <c r="E1" s="70"/>
      <c r="F1" s="70"/>
      <c r="G1" s="70"/>
      <c r="H1" s="70"/>
    </row>
    <row r="2" spans="1:8" ht="15">
      <c r="A2" s="46" t="s">
        <v>141</v>
      </c>
      <c r="B2" s="46"/>
      <c r="C2" s="46"/>
      <c r="D2" s="46"/>
      <c r="E2" s="46"/>
      <c r="F2" s="46"/>
      <c r="G2" s="46"/>
      <c r="H2" s="46"/>
    </row>
    <row r="4" spans="1:8" ht="15.75" thickBot="1">
      <c r="A4" s="47"/>
      <c r="B4" s="47"/>
      <c r="C4" s="47"/>
      <c r="D4" s="48"/>
      <c r="E4" s="49" t="s">
        <v>142</v>
      </c>
      <c r="F4" s="66"/>
      <c r="G4" s="66"/>
    </row>
    <row r="5" spans="1:8" ht="38.25">
      <c r="A5" s="50" t="s">
        <v>143</v>
      </c>
      <c r="B5" s="51" t="s">
        <v>144</v>
      </c>
      <c r="C5" s="52" t="s">
        <v>145</v>
      </c>
      <c r="D5" s="52" t="s">
        <v>146</v>
      </c>
      <c r="E5" s="52" t="s">
        <v>147</v>
      </c>
      <c r="F5" s="65" t="s">
        <v>148</v>
      </c>
      <c r="G5" s="65" t="s">
        <v>8</v>
      </c>
    </row>
    <row r="6" spans="1:8" ht="13.5" thickBot="1">
      <c r="A6" s="53">
        <v>1</v>
      </c>
      <c r="B6" s="54">
        <v>2</v>
      </c>
      <c r="C6" s="55" t="s">
        <v>267</v>
      </c>
      <c r="D6" s="55" t="s">
        <v>149</v>
      </c>
      <c r="E6" s="55" t="s">
        <v>150</v>
      </c>
      <c r="F6" s="69">
        <v>6</v>
      </c>
      <c r="G6" s="69">
        <v>7</v>
      </c>
    </row>
    <row r="7" spans="1:8">
      <c r="A7" s="12" t="s">
        <v>151</v>
      </c>
      <c r="B7" s="56" t="s">
        <v>152</v>
      </c>
      <c r="C7" s="57">
        <v>2853433.13</v>
      </c>
      <c r="D7" s="57">
        <f>D9+D56</f>
        <v>1440338.4400000002</v>
      </c>
      <c r="E7" s="57">
        <v>1435365.54</v>
      </c>
      <c r="F7" s="67">
        <f t="shared" ref="F7" si="0">E7-D7</f>
        <v>-4972.9000000001397</v>
      </c>
      <c r="G7" s="68">
        <f t="shared" ref="G7:G8" si="1">E7/D7*100</f>
        <v>99.654740867708838</v>
      </c>
    </row>
    <row r="8" spans="1:8">
      <c r="A8" s="16" t="s">
        <v>153</v>
      </c>
      <c r="B8" s="59"/>
      <c r="C8" s="60"/>
      <c r="D8" s="61"/>
      <c r="E8" s="61"/>
      <c r="F8" s="62"/>
      <c r="G8" s="58"/>
    </row>
    <row r="9" spans="1:8" ht="22.5">
      <c r="A9" s="16" t="s">
        <v>154</v>
      </c>
      <c r="B9" s="59" t="s">
        <v>155</v>
      </c>
      <c r="C9" s="60">
        <v>871452.16000000003</v>
      </c>
      <c r="D9" s="61">
        <f>D10+D12+D14+D19+D22+D26+D31+D39+D42+D52</f>
        <v>342270.88000000006</v>
      </c>
      <c r="E9" s="61">
        <v>336182.7</v>
      </c>
      <c r="F9" s="62">
        <f>E9-D9</f>
        <v>-6088.1800000000512</v>
      </c>
      <c r="G9" s="63">
        <f>E9/D9*100</f>
        <v>98.2212392710709</v>
      </c>
    </row>
    <row r="10" spans="1:8">
      <c r="A10" s="16" t="s">
        <v>156</v>
      </c>
      <c r="B10" s="59" t="s">
        <v>157</v>
      </c>
      <c r="C10" s="60">
        <v>645004.5</v>
      </c>
      <c r="D10" s="61">
        <f>D11</f>
        <v>233632.5</v>
      </c>
      <c r="E10" s="61">
        <v>227659.65</v>
      </c>
      <c r="F10" s="62">
        <f t="shared" ref="F10:F72" si="2">E10-D10</f>
        <v>-5972.8500000000058</v>
      </c>
      <c r="G10" s="63">
        <f t="shared" ref="G10:G72" si="3">E10/D10*100</f>
        <v>97.443484960354397</v>
      </c>
    </row>
    <row r="11" spans="1:8">
      <c r="A11" s="16" t="s">
        <v>158</v>
      </c>
      <c r="B11" s="59" t="s">
        <v>159</v>
      </c>
      <c r="C11" s="60">
        <v>645004.5</v>
      </c>
      <c r="D11" s="61">
        <v>233632.5</v>
      </c>
      <c r="E11" s="61">
        <v>227659.65</v>
      </c>
      <c r="F11" s="62">
        <f t="shared" si="2"/>
        <v>-5972.8500000000058</v>
      </c>
      <c r="G11" s="63">
        <f t="shared" si="3"/>
        <v>97.443484960354397</v>
      </c>
    </row>
    <row r="12" spans="1:8" ht="45">
      <c r="A12" s="16" t="s">
        <v>160</v>
      </c>
      <c r="B12" s="59" t="s">
        <v>161</v>
      </c>
      <c r="C12" s="60">
        <v>33922.699999999997</v>
      </c>
      <c r="D12" s="61">
        <f>D13</f>
        <v>16951</v>
      </c>
      <c r="E12" s="61">
        <v>15834.28</v>
      </c>
      <c r="F12" s="62">
        <f t="shared" si="2"/>
        <v>-1116.7199999999993</v>
      </c>
      <c r="G12" s="63">
        <f t="shared" si="3"/>
        <v>93.412070084360806</v>
      </c>
    </row>
    <row r="13" spans="1:8" ht="45">
      <c r="A13" s="16" t="s">
        <v>162</v>
      </c>
      <c r="B13" s="59" t="s">
        <v>163</v>
      </c>
      <c r="C13" s="60">
        <v>33922.699999999997</v>
      </c>
      <c r="D13" s="61">
        <v>16951</v>
      </c>
      <c r="E13" s="61">
        <v>15834.28</v>
      </c>
      <c r="F13" s="62">
        <f t="shared" si="2"/>
        <v>-1116.7199999999993</v>
      </c>
      <c r="G13" s="63">
        <f t="shared" si="3"/>
        <v>93.412070084360806</v>
      </c>
    </row>
    <row r="14" spans="1:8" ht="22.5">
      <c r="A14" s="16" t="s">
        <v>164</v>
      </c>
      <c r="B14" s="59" t="s">
        <v>165</v>
      </c>
      <c r="C14" s="60">
        <v>89273.14</v>
      </c>
      <c r="D14" s="61">
        <f>SUM(D15:D18)</f>
        <v>38303.9</v>
      </c>
      <c r="E14" s="61">
        <v>32666.240000000002</v>
      </c>
      <c r="F14" s="62">
        <f t="shared" si="2"/>
        <v>-5637.66</v>
      </c>
      <c r="G14" s="63">
        <f t="shared" si="3"/>
        <v>85.28175982080154</v>
      </c>
    </row>
    <row r="15" spans="1:8" ht="33.75">
      <c r="A15" s="16" t="s">
        <v>166</v>
      </c>
      <c r="B15" s="59" t="s">
        <v>167</v>
      </c>
      <c r="C15" s="60">
        <v>79056.14</v>
      </c>
      <c r="D15" s="61">
        <v>32388.2</v>
      </c>
      <c r="E15" s="61">
        <v>30374.06</v>
      </c>
      <c r="F15" s="62">
        <f t="shared" si="2"/>
        <v>-2014.1399999999994</v>
      </c>
      <c r="G15" s="63">
        <f t="shared" si="3"/>
        <v>93.781253666458781</v>
      </c>
    </row>
    <row r="16" spans="1:8" ht="33.75">
      <c r="A16" s="16" t="s">
        <v>168</v>
      </c>
      <c r="B16" s="59" t="s">
        <v>169</v>
      </c>
      <c r="C16" s="60">
        <v>1</v>
      </c>
      <c r="D16" s="61">
        <v>1</v>
      </c>
      <c r="E16" s="61">
        <v>0.04</v>
      </c>
      <c r="F16" s="62">
        <f t="shared" si="2"/>
        <v>-0.96</v>
      </c>
      <c r="G16" s="63">
        <f t="shared" si="3"/>
        <v>4</v>
      </c>
    </row>
    <row r="17" spans="1:7" ht="22.5">
      <c r="A17" s="16" t="s">
        <v>170</v>
      </c>
      <c r="B17" s="59" t="s">
        <v>171</v>
      </c>
      <c r="C17" s="60">
        <v>19</v>
      </c>
      <c r="D17" s="61">
        <v>19</v>
      </c>
      <c r="E17" s="61">
        <v>35.299999999999997</v>
      </c>
      <c r="F17" s="62">
        <f t="shared" si="2"/>
        <v>16.299999999999997</v>
      </c>
      <c r="G17" s="63">
        <f t="shared" si="3"/>
        <v>185.78947368421049</v>
      </c>
    </row>
    <row r="18" spans="1:7" ht="33.75">
      <c r="A18" s="16" t="s">
        <v>172</v>
      </c>
      <c r="B18" s="59" t="s">
        <v>173</v>
      </c>
      <c r="C18" s="60">
        <v>10197</v>
      </c>
      <c r="D18" s="61">
        <v>5895.7</v>
      </c>
      <c r="E18" s="61">
        <v>2256.85</v>
      </c>
      <c r="F18" s="62">
        <f t="shared" si="2"/>
        <v>-3638.85</v>
      </c>
      <c r="G18" s="63">
        <f t="shared" si="3"/>
        <v>38.279593602116798</v>
      </c>
    </row>
    <row r="19" spans="1:7">
      <c r="A19" s="16" t="s">
        <v>174</v>
      </c>
      <c r="B19" s="59" t="s">
        <v>175</v>
      </c>
      <c r="C19" s="60">
        <v>11488</v>
      </c>
      <c r="D19" s="61">
        <f>SUM(D20:D21)</f>
        <v>4024.9</v>
      </c>
      <c r="E19" s="61">
        <v>4004.06</v>
      </c>
      <c r="F19" s="62">
        <f t="shared" si="2"/>
        <v>-20.840000000000146</v>
      </c>
      <c r="G19" s="63">
        <f t="shared" si="3"/>
        <v>99.482223160823864</v>
      </c>
    </row>
    <row r="20" spans="1:7" ht="22.5">
      <c r="A20" s="16" t="s">
        <v>176</v>
      </c>
      <c r="B20" s="59" t="s">
        <v>177</v>
      </c>
      <c r="C20" s="60">
        <v>3443</v>
      </c>
      <c r="D20" s="61">
        <v>535.4</v>
      </c>
      <c r="E20" s="61">
        <v>632.97</v>
      </c>
      <c r="F20" s="62">
        <f t="shared" si="2"/>
        <v>97.57000000000005</v>
      </c>
      <c r="G20" s="63">
        <f t="shared" si="3"/>
        <v>118.22375793799029</v>
      </c>
    </row>
    <row r="21" spans="1:7">
      <c r="A21" s="16" t="s">
        <v>178</v>
      </c>
      <c r="B21" s="59" t="s">
        <v>179</v>
      </c>
      <c r="C21" s="60">
        <v>8045</v>
      </c>
      <c r="D21" s="61">
        <v>3489.5</v>
      </c>
      <c r="E21" s="61">
        <v>3371.09</v>
      </c>
      <c r="F21" s="62">
        <f t="shared" si="2"/>
        <v>-118.40999999999985</v>
      </c>
      <c r="G21" s="63">
        <f t="shared" si="3"/>
        <v>96.60667717438028</v>
      </c>
    </row>
    <row r="22" spans="1:7">
      <c r="A22" s="16" t="s">
        <v>180</v>
      </c>
      <c r="B22" s="59" t="s">
        <v>181</v>
      </c>
      <c r="C22" s="60">
        <v>6998.28</v>
      </c>
      <c r="D22" s="61">
        <f>SUM(D23:D25)</f>
        <v>3474.5</v>
      </c>
      <c r="E22" s="61">
        <v>3372.74</v>
      </c>
      <c r="F22" s="62">
        <f t="shared" si="2"/>
        <v>-101.76000000000022</v>
      </c>
      <c r="G22" s="63">
        <f t="shared" si="3"/>
        <v>97.071233270974233</v>
      </c>
    </row>
    <row r="23" spans="1:7" ht="45">
      <c r="A23" s="16" t="s">
        <v>182</v>
      </c>
      <c r="B23" s="59" t="s">
        <v>183</v>
      </c>
      <c r="C23" s="60">
        <v>6972</v>
      </c>
      <c r="D23" s="61">
        <v>3461.4</v>
      </c>
      <c r="E23" s="61">
        <v>3362.74</v>
      </c>
      <c r="F23" s="62">
        <f t="shared" si="2"/>
        <v>-98.660000000000309</v>
      </c>
      <c r="G23" s="63">
        <f t="shared" si="3"/>
        <v>97.149708210550628</v>
      </c>
    </row>
    <row r="24" spans="1:7" ht="67.5">
      <c r="A24" s="16" t="s">
        <v>184</v>
      </c>
      <c r="B24" s="59" t="s">
        <v>185</v>
      </c>
      <c r="C24" s="60">
        <v>26.28</v>
      </c>
      <c r="D24" s="61">
        <v>13.1</v>
      </c>
      <c r="E24" s="61" t="s">
        <v>186</v>
      </c>
      <c r="F24" s="62" t="e">
        <f t="shared" si="2"/>
        <v>#VALUE!</v>
      </c>
      <c r="G24" s="63" t="e">
        <f t="shared" si="3"/>
        <v>#VALUE!</v>
      </c>
    </row>
    <row r="25" spans="1:7" ht="45">
      <c r="A25" s="16" t="s">
        <v>187</v>
      </c>
      <c r="B25" s="59" t="s">
        <v>188</v>
      </c>
      <c r="C25" s="60">
        <v>0</v>
      </c>
      <c r="D25" s="61">
        <v>0</v>
      </c>
      <c r="E25" s="61">
        <v>10</v>
      </c>
      <c r="F25" s="62">
        <f t="shared" si="2"/>
        <v>10</v>
      </c>
      <c r="G25" s="63" t="e">
        <f t="shared" si="3"/>
        <v>#DIV/0!</v>
      </c>
    </row>
    <row r="26" spans="1:7" ht="56.25">
      <c r="A26" s="16" t="s">
        <v>189</v>
      </c>
      <c r="B26" s="59" t="s">
        <v>190</v>
      </c>
      <c r="C26" s="60">
        <v>25176.91</v>
      </c>
      <c r="D26" s="61">
        <f>SUM(D27:D30)</f>
        <v>14231.880000000001</v>
      </c>
      <c r="E26" s="61">
        <v>9149.5400000000009</v>
      </c>
      <c r="F26" s="62">
        <f t="shared" si="2"/>
        <v>-5082.34</v>
      </c>
      <c r="G26" s="63">
        <f t="shared" si="3"/>
        <v>64.289046844127412</v>
      </c>
    </row>
    <row r="27" spans="1:7" ht="135">
      <c r="A27" s="64" t="s">
        <v>191</v>
      </c>
      <c r="B27" s="59" t="s">
        <v>192</v>
      </c>
      <c r="C27" s="60">
        <v>23679.79</v>
      </c>
      <c r="D27" s="61">
        <v>13362.5</v>
      </c>
      <c r="E27" s="61">
        <v>8599.2800000000007</v>
      </c>
      <c r="F27" s="62">
        <f t="shared" si="2"/>
        <v>-4763.2199999999993</v>
      </c>
      <c r="G27" s="63">
        <f t="shared" si="3"/>
        <v>64.353826005612717</v>
      </c>
    </row>
    <row r="28" spans="1:7" ht="101.25">
      <c r="A28" s="16" t="s">
        <v>193</v>
      </c>
      <c r="B28" s="59" t="s">
        <v>194</v>
      </c>
      <c r="C28" s="60">
        <v>0</v>
      </c>
      <c r="D28" s="61">
        <v>0</v>
      </c>
      <c r="E28" s="61">
        <v>1.36</v>
      </c>
      <c r="F28" s="62">
        <f t="shared" si="2"/>
        <v>1.36</v>
      </c>
      <c r="G28" s="63" t="e">
        <f t="shared" si="3"/>
        <v>#DIV/0!</v>
      </c>
    </row>
    <row r="29" spans="1:7" ht="33.75">
      <c r="A29" s="16" t="s">
        <v>195</v>
      </c>
      <c r="B29" s="59" t="s">
        <v>196</v>
      </c>
      <c r="C29" s="60">
        <v>241.78</v>
      </c>
      <c r="D29" s="61">
        <v>241.78</v>
      </c>
      <c r="E29" s="61">
        <v>0</v>
      </c>
      <c r="F29" s="62">
        <f t="shared" si="2"/>
        <v>-241.78</v>
      </c>
      <c r="G29" s="63">
        <f t="shared" si="3"/>
        <v>0</v>
      </c>
    </row>
    <row r="30" spans="1:7" ht="123.75">
      <c r="A30" s="64" t="s">
        <v>197</v>
      </c>
      <c r="B30" s="59" t="s">
        <v>198</v>
      </c>
      <c r="C30" s="60">
        <v>1255.3499999999999</v>
      </c>
      <c r="D30" s="61">
        <v>627.6</v>
      </c>
      <c r="E30" s="61">
        <v>548.9</v>
      </c>
      <c r="F30" s="62">
        <f t="shared" si="2"/>
        <v>-78.700000000000045</v>
      </c>
      <c r="G30" s="63">
        <f t="shared" si="3"/>
        <v>87.460165710643707</v>
      </c>
    </row>
    <row r="31" spans="1:7" ht="45">
      <c r="A31" s="16" t="s">
        <v>199</v>
      </c>
      <c r="B31" s="59" t="s">
        <v>200</v>
      </c>
      <c r="C31" s="60">
        <v>49704.639999999999</v>
      </c>
      <c r="D31" s="61">
        <f>D32+D35</f>
        <v>25332.2</v>
      </c>
      <c r="E31" s="61">
        <v>39284.639999999999</v>
      </c>
      <c r="F31" s="62">
        <f t="shared" si="2"/>
        <v>13952.439999999999</v>
      </c>
      <c r="G31" s="63">
        <f t="shared" si="3"/>
        <v>155.07788506327913</v>
      </c>
    </row>
    <row r="32" spans="1:7" ht="22.5">
      <c r="A32" s="16" t="s">
        <v>201</v>
      </c>
      <c r="B32" s="59" t="s">
        <v>202</v>
      </c>
      <c r="C32" s="60">
        <v>45668.67</v>
      </c>
      <c r="D32" s="61">
        <f>D33+D34</f>
        <v>23515.9</v>
      </c>
      <c r="E32" s="61">
        <v>21282.47</v>
      </c>
      <c r="F32" s="62">
        <f t="shared" si="2"/>
        <v>-2233.4300000000003</v>
      </c>
      <c r="G32" s="63">
        <f t="shared" si="3"/>
        <v>90.502468542560564</v>
      </c>
    </row>
    <row r="33" spans="1:7" ht="22.5">
      <c r="A33" s="16" t="s">
        <v>201</v>
      </c>
      <c r="B33" s="59" t="s">
        <v>203</v>
      </c>
      <c r="C33" s="60">
        <v>43093.67</v>
      </c>
      <c r="D33" s="61">
        <v>21522.7</v>
      </c>
      <c r="E33" s="61">
        <v>19106.16</v>
      </c>
      <c r="F33" s="62">
        <f t="shared" si="2"/>
        <v>-2416.5400000000009</v>
      </c>
      <c r="G33" s="63">
        <f t="shared" si="3"/>
        <v>88.772133607772247</v>
      </c>
    </row>
    <row r="34" spans="1:7" ht="22.5">
      <c r="A34" s="16" t="s">
        <v>201</v>
      </c>
      <c r="B34" s="59" t="s">
        <v>204</v>
      </c>
      <c r="C34" s="60">
        <v>2575</v>
      </c>
      <c r="D34" s="61">
        <v>1993.2</v>
      </c>
      <c r="E34" s="61">
        <v>2176.31</v>
      </c>
      <c r="F34" s="62">
        <f t="shared" si="2"/>
        <v>183.1099999999999</v>
      </c>
      <c r="G34" s="63">
        <f t="shared" si="3"/>
        <v>109.18673489865543</v>
      </c>
    </row>
    <row r="35" spans="1:7" ht="22.5">
      <c r="A35" s="16" t="s">
        <v>205</v>
      </c>
      <c r="B35" s="59" t="s">
        <v>206</v>
      </c>
      <c r="C35" s="60">
        <v>4035.97</v>
      </c>
      <c r="D35" s="61">
        <f>D36+D37+D38</f>
        <v>1816.3</v>
      </c>
      <c r="E35" s="61">
        <v>18002.18</v>
      </c>
      <c r="F35" s="62">
        <f t="shared" si="2"/>
        <v>16185.880000000001</v>
      </c>
      <c r="G35" s="63">
        <f t="shared" si="3"/>
        <v>991.14573583659103</v>
      </c>
    </row>
    <row r="36" spans="1:7" ht="22.5">
      <c r="A36" s="16" t="s">
        <v>205</v>
      </c>
      <c r="B36" s="59" t="s">
        <v>207</v>
      </c>
      <c r="C36" s="60" t="s">
        <v>186</v>
      </c>
      <c r="D36" s="61">
        <v>0</v>
      </c>
      <c r="E36" s="61">
        <v>268.45</v>
      </c>
      <c r="F36" s="62">
        <f t="shared" si="2"/>
        <v>268.45</v>
      </c>
      <c r="G36" s="63" t="e">
        <f t="shared" si="3"/>
        <v>#DIV/0!</v>
      </c>
    </row>
    <row r="37" spans="1:7" ht="22.5">
      <c r="A37" s="16" t="s">
        <v>205</v>
      </c>
      <c r="B37" s="59" t="s">
        <v>208</v>
      </c>
      <c r="C37" s="60">
        <v>4035.97</v>
      </c>
      <c r="D37" s="61">
        <v>1816.3</v>
      </c>
      <c r="E37" s="61">
        <v>17727.53</v>
      </c>
      <c r="F37" s="62">
        <f t="shared" si="2"/>
        <v>15911.23</v>
      </c>
      <c r="G37" s="63">
        <f t="shared" si="3"/>
        <v>976.02433518691839</v>
      </c>
    </row>
    <row r="38" spans="1:7" ht="22.5">
      <c r="A38" s="16" t="s">
        <v>205</v>
      </c>
      <c r="B38" s="59" t="s">
        <v>209</v>
      </c>
      <c r="C38" s="60" t="s">
        <v>186</v>
      </c>
      <c r="D38" s="61">
        <v>0</v>
      </c>
      <c r="E38" s="61">
        <v>6.19</v>
      </c>
      <c r="F38" s="62">
        <f t="shared" si="2"/>
        <v>6.19</v>
      </c>
      <c r="G38" s="63" t="e">
        <f t="shared" si="3"/>
        <v>#DIV/0!</v>
      </c>
    </row>
    <row r="39" spans="1:7" ht="33.75">
      <c r="A39" s="16" t="s">
        <v>210</v>
      </c>
      <c r="B39" s="59" t="s">
        <v>211</v>
      </c>
      <c r="C39" s="60">
        <v>559.6</v>
      </c>
      <c r="D39" s="61">
        <f>D40+D41</f>
        <v>280.5</v>
      </c>
      <c r="E39" s="61">
        <v>1151.0999999999999</v>
      </c>
      <c r="F39" s="62">
        <f t="shared" si="2"/>
        <v>870.59999999999991</v>
      </c>
      <c r="G39" s="63">
        <f t="shared" si="3"/>
        <v>410.37433155080214</v>
      </c>
    </row>
    <row r="40" spans="1:7" ht="123.75">
      <c r="A40" s="64" t="s">
        <v>212</v>
      </c>
      <c r="B40" s="59" t="s">
        <v>213</v>
      </c>
      <c r="C40" s="60">
        <v>0</v>
      </c>
      <c r="D40" s="61">
        <v>0</v>
      </c>
      <c r="E40" s="61">
        <v>161.66999999999999</v>
      </c>
      <c r="F40" s="62">
        <f t="shared" si="2"/>
        <v>161.66999999999999</v>
      </c>
      <c r="G40" s="63" t="e">
        <f t="shared" si="3"/>
        <v>#DIV/0!</v>
      </c>
    </row>
    <row r="41" spans="1:7" ht="45">
      <c r="A41" s="16" t="s">
        <v>214</v>
      </c>
      <c r="B41" s="59" t="s">
        <v>215</v>
      </c>
      <c r="C41" s="60">
        <v>559.6</v>
      </c>
      <c r="D41" s="61">
        <v>280.5</v>
      </c>
      <c r="E41" s="61">
        <v>989.43</v>
      </c>
      <c r="F41" s="62">
        <f t="shared" si="2"/>
        <v>708.93</v>
      </c>
      <c r="G41" s="63">
        <f t="shared" si="3"/>
        <v>352.73796791443851</v>
      </c>
    </row>
    <row r="42" spans="1:7" ht="22.5">
      <c r="A42" s="16" t="s">
        <v>216</v>
      </c>
      <c r="B42" s="59" t="s">
        <v>217</v>
      </c>
      <c r="C42" s="60">
        <v>9324.4</v>
      </c>
      <c r="D42" s="61">
        <f>D43+D46+D47+D48+D50+D51</f>
        <v>6039.5</v>
      </c>
      <c r="E42" s="61">
        <v>3284.57</v>
      </c>
      <c r="F42" s="62">
        <f t="shared" si="2"/>
        <v>-2754.93</v>
      </c>
      <c r="G42" s="63">
        <f t="shared" si="3"/>
        <v>54.384800066230653</v>
      </c>
    </row>
    <row r="43" spans="1:7" ht="56.25">
      <c r="A43" s="16" t="s">
        <v>218</v>
      </c>
      <c r="B43" s="59" t="s">
        <v>219</v>
      </c>
      <c r="C43" s="60">
        <v>659.8</v>
      </c>
      <c r="D43" s="61">
        <f>D44+D45</f>
        <v>328</v>
      </c>
      <c r="E43" s="61">
        <v>209.46</v>
      </c>
      <c r="F43" s="62">
        <f t="shared" si="2"/>
        <v>-118.53999999999999</v>
      </c>
      <c r="G43" s="63">
        <f t="shared" si="3"/>
        <v>63.859756097560982</v>
      </c>
    </row>
    <row r="44" spans="1:7" ht="56.25">
      <c r="A44" s="16" t="s">
        <v>218</v>
      </c>
      <c r="B44" s="59" t="s">
        <v>220</v>
      </c>
      <c r="C44" s="60">
        <v>25.8</v>
      </c>
      <c r="D44" s="61">
        <v>12</v>
      </c>
      <c r="E44" s="61">
        <v>27.89</v>
      </c>
      <c r="F44" s="62">
        <f t="shared" si="2"/>
        <v>15.89</v>
      </c>
      <c r="G44" s="63">
        <f t="shared" si="3"/>
        <v>232.41666666666669</v>
      </c>
    </row>
    <row r="45" spans="1:7" ht="56.25">
      <c r="A45" s="16" t="s">
        <v>218</v>
      </c>
      <c r="B45" s="59" t="s">
        <v>221</v>
      </c>
      <c r="C45" s="60">
        <v>634</v>
      </c>
      <c r="D45" s="61">
        <v>316</v>
      </c>
      <c r="E45" s="61">
        <v>181.57</v>
      </c>
      <c r="F45" s="62">
        <f t="shared" si="2"/>
        <v>-134.43</v>
      </c>
      <c r="G45" s="63">
        <f t="shared" si="3"/>
        <v>57.458860759493668</v>
      </c>
    </row>
    <row r="46" spans="1:7" ht="56.25">
      <c r="A46" s="16" t="s">
        <v>222</v>
      </c>
      <c r="B46" s="59" t="s">
        <v>223</v>
      </c>
      <c r="C46" s="60">
        <v>170</v>
      </c>
      <c r="D46" s="61">
        <v>85</v>
      </c>
      <c r="E46" s="61">
        <v>38</v>
      </c>
      <c r="F46" s="62">
        <f t="shared" si="2"/>
        <v>-47</v>
      </c>
      <c r="G46" s="63">
        <f t="shared" si="3"/>
        <v>44.705882352941181</v>
      </c>
    </row>
    <row r="47" spans="1:7" ht="157.5">
      <c r="A47" s="64" t="s">
        <v>224</v>
      </c>
      <c r="B47" s="59" t="s">
        <v>225</v>
      </c>
      <c r="C47" s="60">
        <v>623</v>
      </c>
      <c r="D47" s="61">
        <v>205.5</v>
      </c>
      <c r="E47" s="61">
        <v>108.52</v>
      </c>
      <c r="F47" s="62">
        <f t="shared" si="2"/>
        <v>-96.98</v>
      </c>
      <c r="G47" s="63">
        <f t="shared" si="3"/>
        <v>52.807785888077852</v>
      </c>
    </row>
    <row r="48" spans="1:7" ht="22.5">
      <c r="A48" s="16" t="s">
        <v>226</v>
      </c>
      <c r="B48" s="59" t="s">
        <v>227</v>
      </c>
      <c r="C48" s="60">
        <v>0</v>
      </c>
      <c r="D48" s="61">
        <v>0</v>
      </c>
      <c r="E48" s="61">
        <v>1.1499999999999999</v>
      </c>
      <c r="F48" s="62">
        <f t="shared" si="2"/>
        <v>1.1499999999999999</v>
      </c>
      <c r="G48" s="63" t="e">
        <f t="shared" si="3"/>
        <v>#DIV/0!</v>
      </c>
    </row>
    <row r="49" spans="1:7" ht="22.5">
      <c r="A49" s="16" t="s">
        <v>226</v>
      </c>
      <c r="B49" s="59" t="s">
        <v>228</v>
      </c>
      <c r="C49" s="60">
        <v>0</v>
      </c>
      <c r="D49" s="61">
        <v>0</v>
      </c>
      <c r="E49" s="61">
        <v>1.1499999999999999</v>
      </c>
      <c r="F49" s="62">
        <f t="shared" si="2"/>
        <v>1.1499999999999999</v>
      </c>
      <c r="G49" s="63" t="e">
        <f t="shared" si="3"/>
        <v>#DIV/0!</v>
      </c>
    </row>
    <row r="50" spans="1:7" ht="22.5">
      <c r="A50" s="16" t="s">
        <v>229</v>
      </c>
      <c r="B50" s="59" t="s">
        <v>230</v>
      </c>
      <c r="C50" s="60">
        <v>3332.7</v>
      </c>
      <c r="D50" s="61">
        <v>3287.8</v>
      </c>
      <c r="E50" s="61">
        <v>55.36</v>
      </c>
      <c r="F50" s="62">
        <f t="shared" si="2"/>
        <v>-3232.44</v>
      </c>
      <c r="G50" s="63">
        <f t="shared" si="3"/>
        <v>1.6838007178052192</v>
      </c>
    </row>
    <row r="51" spans="1:7" ht="157.5">
      <c r="A51" s="64" t="s">
        <v>231</v>
      </c>
      <c r="B51" s="59" t="s">
        <v>232</v>
      </c>
      <c r="C51" s="60">
        <v>4538.8999999999996</v>
      </c>
      <c r="D51" s="61">
        <v>2133.1999999999998</v>
      </c>
      <c r="E51" s="61">
        <v>2872.09</v>
      </c>
      <c r="F51" s="62">
        <f t="shared" si="2"/>
        <v>738.89000000000033</v>
      </c>
      <c r="G51" s="63">
        <f t="shared" si="3"/>
        <v>134.63763360210015</v>
      </c>
    </row>
    <row r="52" spans="1:7">
      <c r="A52" s="16" t="s">
        <v>233</v>
      </c>
      <c r="B52" s="59" t="s">
        <v>234</v>
      </c>
      <c r="C52" s="60">
        <v>0</v>
      </c>
      <c r="D52" s="61">
        <f>D53+D55</f>
        <v>0</v>
      </c>
      <c r="E52" s="61">
        <v>-224.14</v>
      </c>
      <c r="F52" s="62">
        <f t="shared" si="2"/>
        <v>-224.14</v>
      </c>
      <c r="G52" s="63" t="e">
        <f t="shared" si="3"/>
        <v>#DIV/0!</v>
      </c>
    </row>
    <row r="53" spans="1:7">
      <c r="A53" s="16" t="s">
        <v>235</v>
      </c>
      <c r="B53" s="59" t="s">
        <v>236</v>
      </c>
      <c r="C53" s="60">
        <v>0</v>
      </c>
      <c r="D53" s="61">
        <f>D54</f>
        <v>0</v>
      </c>
      <c r="E53" s="61">
        <v>-1.92</v>
      </c>
      <c r="F53" s="62">
        <f t="shared" si="2"/>
        <v>-1.92</v>
      </c>
      <c r="G53" s="63" t="e">
        <f t="shared" si="3"/>
        <v>#DIV/0!</v>
      </c>
    </row>
    <row r="54" spans="1:7">
      <c r="A54" s="16" t="s">
        <v>235</v>
      </c>
      <c r="B54" s="59" t="s">
        <v>237</v>
      </c>
      <c r="C54" s="60">
        <v>0</v>
      </c>
      <c r="D54" s="61">
        <v>0</v>
      </c>
      <c r="E54" s="61">
        <v>-1.92</v>
      </c>
      <c r="F54" s="62">
        <f t="shared" si="2"/>
        <v>-1.92</v>
      </c>
      <c r="G54" s="63" t="e">
        <f t="shared" si="3"/>
        <v>#DIV/0!</v>
      </c>
    </row>
    <row r="55" spans="1:7">
      <c r="A55" s="16" t="s">
        <v>238</v>
      </c>
      <c r="B55" s="59" t="s">
        <v>239</v>
      </c>
      <c r="C55" s="60">
        <v>0</v>
      </c>
      <c r="D55" s="61">
        <v>0</v>
      </c>
      <c r="E55" s="61">
        <v>-222.22</v>
      </c>
      <c r="F55" s="62">
        <f t="shared" si="2"/>
        <v>-222.22</v>
      </c>
      <c r="G55" s="63" t="e">
        <f t="shared" si="3"/>
        <v>#DIV/0!</v>
      </c>
    </row>
    <row r="56" spans="1:7">
      <c r="A56" s="16" t="s">
        <v>240</v>
      </c>
      <c r="B56" s="59" t="s">
        <v>241</v>
      </c>
      <c r="C56" s="60">
        <v>1981980.96</v>
      </c>
      <c r="D56" s="61">
        <f>D57+D67+D71</f>
        <v>1098067.56</v>
      </c>
      <c r="E56" s="61">
        <v>1099182.8400000001</v>
      </c>
      <c r="F56" s="62">
        <f t="shared" si="2"/>
        <v>1115.2800000000279</v>
      </c>
      <c r="G56" s="63">
        <f t="shared" si="3"/>
        <v>100.1015675210367</v>
      </c>
    </row>
    <row r="57" spans="1:7" ht="45">
      <c r="A57" s="16" t="s">
        <v>242</v>
      </c>
      <c r="B57" s="59" t="s">
        <v>243</v>
      </c>
      <c r="C57" s="60">
        <v>1973463.06</v>
      </c>
      <c r="D57" s="61">
        <f>D58+D59+D63+D66</f>
        <v>1095533.3600000001</v>
      </c>
      <c r="E57" s="61">
        <v>1095533.3600000001</v>
      </c>
      <c r="F57" s="62">
        <f t="shared" si="2"/>
        <v>0</v>
      </c>
      <c r="G57" s="63">
        <f t="shared" si="3"/>
        <v>100</v>
      </c>
    </row>
    <row r="58" spans="1:7" ht="22.5">
      <c r="A58" s="16" t="s">
        <v>244</v>
      </c>
      <c r="B58" s="59" t="s">
        <v>245</v>
      </c>
      <c r="C58" s="60">
        <v>203052.1</v>
      </c>
      <c r="D58" s="61">
        <v>95178.87</v>
      </c>
      <c r="E58" s="61">
        <v>95178.87</v>
      </c>
      <c r="F58" s="62">
        <f t="shared" si="2"/>
        <v>0</v>
      </c>
      <c r="G58" s="63">
        <f t="shared" si="3"/>
        <v>100</v>
      </c>
    </row>
    <row r="59" spans="1:7" ht="33.75">
      <c r="A59" s="16" t="s">
        <v>246</v>
      </c>
      <c r="B59" s="59" t="s">
        <v>247</v>
      </c>
      <c r="C59" s="60">
        <v>873495.91</v>
      </c>
      <c r="D59" s="61">
        <f>D60+D61+D62</f>
        <v>347620.94000000006</v>
      </c>
      <c r="E59" s="61">
        <v>347620.93</v>
      </c>
      <c r="F59" s="62">
        <f t="shared" si="2"/>
        <v>-1.0000000067520887E-2</v>
      </c>
      <c r="G59" s="63">
        <f t="shared" si="3"/>
        <v>99.999997123303302</v>
      </c>
    </row>
    <row r="60" spans="1:7" ht="33.75">
      <c r="A60" s="16" t="s">
        <v>246</v>
      </c>
      <c r="B60" s="59" t="s">
        <v>248</v>
      </c>
      <c r="C60" s="60">
        <v>42550.6</v>
      </c>
      <c r="D60" s="61">
        <v>13013.52</v>
      </c>
      <c r="E60" s="61">
        <v>13013.52</v>
      </c>
      <c r="F60" s="62">
        <f t="shared" si="2"/>
        <v>0</v>
      </c>
      <c r="G60" s="63">
        <f t="shared" si="3"/>
        <v>100</v>
      </c>
    </row>
    <row r="61" spans="1:7" ht="33.75">
      <c r="A61" s="16" t="s">
        <v>246</v>
      </c>
      <c r="B61" s="59" t="s">
        <v>249</v>
      </c>
      <c r="C61" s="60">
        <v>830809.78</v>
      </c>
      <c r="D61" s="61">
        <v>334471.89</v>
      </c>
      <c r="E61" s="61">
        <v>334471.89</v>
      </c>
      <c r="F61" s="62">
        <f t="shared" si="2"/>
        <v>0</v>
      </c>
      <c r="G61" s="63">
        <f t="shared" si="3"/>
        <v>100</v>
      </c>
    </row>
    <row r="62" spans="1:7" ht="33.75">
      <c r="A62" s="16" t="s">
        <v>246</v>
      </c>
      <c r="B62" s="59" t="s">
        <v>250</v>
      </c>
      <c r="C62" s="60">
        <v>135.53</v>
      </c>
      <c r="D62" s="61">
        <v>135.53</v>
      </c>
      <c r="E62" s="61">
        <v>135.53</v>
      </c>
      <c r="F62" s="62">
        <f t="shared" si="2"/>
        <v>0</v>
      </c>
      <c r="G62" s="63">
        <f t="shared" si="3"/>
        <v>100</v>
      </c>
    </row>
    <row r="63" spans="1:7" ht="22.5">
      <c r="A63" s="16" t="s">
        <v>251</v>
      </c>
      <c r="B63" s="59" t="s">
        <v>252</v>
      </c>
      <c r="C63" s="60">
        <v>849695.95</v>
      </c>
      <c r="D63" s="61">
        <f>D64+D65</f>
        <v>627045.48</v>
      </c>
      <c r="E63" s="61">
        <v>627045.49</v>
      </c>
      <c r="F63" s="62">
        <f t="shared" si="2"/>
        <v>1.0000000009313226E-2</v>
      </c>
      <c r="G63" s="63">
        <f t="shared" si="3"/>
        <v>100.00000159478066</v>
      </c>
    </row>
    <row r="64" spans="1:7" ht="22.5">
      <c r="A64" s="16" t="s">
        <v>251</v>
      </c>
      <c r="B64" s="59" t="s">
        <v>253</v>
      </c>
      <c r="C64" s="60">
        <v>834454.15</v>
      </c>
      <c r="D64" s="61">
        <v>620816.15</v>
      </c>
      <c r="E64" s="61">
        <v>620816.15</v>
      </c>
      <c r="F64" s="62">
        <f t="shared" si="2"/>
        <v>0</v>
      </c>
      <c r="G64" s="63">
        <f t="shared" si="3"/>
        <v>100</v>
      </c>
    </row>
    <row r="65" spans="1:7" ht="22.5">
      <c r="A65" s="16" t="s">
        <v>251</v>
      </c>
      <c r="B65" s="59" t="s">
        <v>254</v>
      </c>
      <c r="C65" s="60">
        <v>15241.8</v>
      </c>
      <c r="D65" s="61">
        <v>6229.33</v>
      </c>
      <c r="E65" s="61">
        <v>6229.33</v>
      </c>
      <c r="F65" s="62">
        <f t="shared" si="2"/>
        <v>0</v>
      </c>
      <c r="G65" s="63">
        <f t="shared" si="3"/>
        <v>100</v>
      </c>
    </row>
    <row r="66" spans="1:7" ht="22.5">
      <c r="A66" s="16" t="s">
        <v>255</v>
      </c>
      <c r="B66" s="59" t="s">
        <v>256</v>
      </c>
      <c r="C66" s="60">
        <v>47219.1</v>
      </c>
      <c r="D66" s="61">
        <v>25688.07</v>
      </c>
      <c r="E66" s="61">
        <v>25688.07</v>
      </c>
      <c r="F66" s="62">
        <f t="shared" si="2"/>
        <v>0</v>
      </c>
      <c r="G66" s="63">
        <f t="shared" si="3"/>
        <v>100</v>
      </c>
    </row>
    <row r="67" spans="1:7" ht="22.5">
      <c r="A67" s="16" t="s">
        <v>257</v>
      </c>
      <c r="B67" s="59" t="s">
        <v>258</v>
      </c>
      <c r="C67" s="60">
        <v>8517.9</v>
      </c>
      <c r="D67" s="61">
        <f>D68</f>
        <v>2534.1999999999998</v>
      </c>
      <c r="E67" s="61">
        <v>3651.4</v>
      </c>
      <c r="F67" s="62">
        <f t="shared" si="2"/>
        <v>1117.2000000000003</v>
      </c>
      <c r="G67" s="63">
        <f t="shared" si="3"/>
        <v>144.08491831741773</v>
      </c>
    </row>
    <row r="68" spans="1:7" ht="33.75">
      <c r="A68" s="16" t="s">
        <v>259</v>
      </c>
      <c r="B68" s="59" t="s">
        <v>260</v>
      </c>
      <c r="C68" s="60">
        <v>8517.9</v>
      </c>
      <c r="D68" s="61">
        <f>D69</f>
        <v>2534.1999999999998</v>
      </c>
      <c r="E68" s="61">
        <v>3651.4</v>
      </c>
      <c r="F68" s="62">
        <f t="shared" si="2"/>
        <v>1117.2000000000003</v>
      </c>
      <c r="G68" s="63">
        <f t="shared" si="3"/>
        <v>144.08491831741773</v>
      </c>
    </row>
    <row r="69" spans="1:7" ht="33.75">
      <c r="A69" s="16" t="s">
        <v>259</v>
      </c>
      <c r="B69" s="59" t="s">
        <v>261</v>
      </c>
      <c r="C69" s="60">
        <v>4737.3999999999996</v>
      </c>
      <c r="D69" s="61">
        <f>D70</f>
        <v>2534.1999999999998</v>
      </c>
      <c r="E69" s="61">
        <v>0</v>
      </c>
      <c r="F69" s="62">
        <f t="shared" si="2"/>
        <v>-2534.1999999999998</v>
      </c>
      <c r="G69" s="63">
        <f t="shared" si="3"/>
        <v>0</v>
      </c>
    </row>
    <row r="70" spans="1:7" ht="33.75">
      <c r="A70" s="16" t="s">
        <v>259</v>
      </c>
      <c r="B70" s="59" t="s">
        <v>262</v>
      </c>
      <c r="C70" s="60">
        <v>3780.5</v>
      </c>
      <c r="D70" s="61">
        <v>2534.1999999999998</v>
      </c>
      <c r="E70" s="61">
        <v>3651.4</v>
      </c>
      <c r="F70" s="62">
        <f t="shared" si="2"/>
        <v>1117.2000000000003</v>
      </c>
      <c r="G70" s="63">
        <f t="shared" si="3"/>
        <v>144.08491831741773</v>
      </c>
    </row>
    <row r="71" spans="1:7" ht="56.25">
      <c r="A71" s="16" t="s">
        <v>263</v>
      </c>
      <c r="B71" s="59" t="s">
        <v>264</v>
      </c>
      <c r="C71" s="60">
        <v>0</v>
      </c>
      <c r="D71" s="61">
        <f>D72</f>
        <v>0</v>
      </c>
      <c r="E71" s="61">
        <v>-1.92</v>
      </c>
      <c r="F71" s="62">
        <f t="shared" si="2"/>
        <v>-1.92</v>
      </c>
      <c r="G71" s="63" t="e">
        <f t="shared" si="3"/>
        <v>#DIV/0!</v>
      </c>
    </row>
    <row r="72" spans="1:7" ht="67.5">
      <c r="A72" s="16" t="s">
        <v>265</v>
      </c>
      <c r="B72" s="59" t="s">
        <v>266</v>
      </c>
      <c r="C72" s="60">
        <v>0</v>
      </c>
      <c r="D72" s="61">
        <v>0</v>
      </c>
      <c r="E72" s="61">
        <v>-1.92</v>
      </c>
      <c r="F72" s="62">
        <f t="shared" si="2"/>
        <v>-1.92</v>
      </c>
      <c r="G72" s="63" t="e">
        <f t="shared" si="3"/>
        <v>#DIV/0!</v>
      </c>
    </row>
  </sheetData>
  <mergeCells count="3">
    <mergeCell ref="A4:C4"/>
    <mergeCell ref="A1:H1"/>
    <mergeCell ref="A2:H2"/>
  </mergeCells>
  <conditionalFormatting sqref="E11">
    <cfRule type="cellIs" priority="2" stopIfTrue="1" operator="equal">
      <formula>0</formula>
    </cfRule>
  </conditionalFormatting>
  <pageMargins left="0.70866141732283472" right="0.19685039370078741" top="0.19685039370078741" bottom="0.19685039370078741" header="0.31496062992125984" footer="0.31496062992125984"/>
  <pageSetup paperSize="9" scale="7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КЦСР</vt:lpstr>
      <vt:lpstr>КФСР</vt:lpstr>
      <vt:lpstr>доходы</vt:lpstr>
      <vt:lpstr>КФСР!APPT</vt:lpstr>
      <vt:lpstr>КЦСР!APPT</vt:lpstr>
      <vt:lpstr>КФСР!LAST_CELL</vt:lpstr>
      <vt:lpstr>КЦСР!LAST_CELL</vt:lpstr>
      <vt:lpstr>КФСР!SIGN</vt:lpstr>
      <vt:lpstr>КЦСР!SIGN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dc:description>POI HSSF rep:2.56.0.575</dc:description>
  <cp:lastModifiedBy>Fo4</cp:lastModifiedBy>
  <cp:lastPrinted>2026-07-16T12:03:10Z</cp:lastPrinted>
  <dcterms:created xsi:type="dcterms:W3CDTF">2026-07-16T02:51:55Z</dcterms:created>
  <dcterms:modified xsi:type="dcterms:W3CDTF">2026-07-16T12:04:29Z</dcterms:modified>
</cp:coreProperties>
</file>