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3\9 месяцев\"/>
    </mc:Choice>
  </mc:AlternateContent>
  <xr:revisionPtr revIDLastSave="0" documentId="13_ncr:1_{AEC4D8CF-5B72-4A4E-BB95-A786803E6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definedNames>
    <definedName name="_xlnm._FilterDatabase" localSheetId="0" hidden="1">Лист!$A$3:$J$96</definedName>
    <definedName name="_xlnm.Print_Titles" localSheetId="0">Лист!$2:$4</definedName>
    <definedName name="_xlnm.Print_Area" localSheetId="0">Лист!$A$1:$J$96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G37" i="2"/>
  <c r="F37" i="2"/>
  <c r="F35" i="2" s="1"/>
  <c r="E33" i="2" l="1"/>
  <c r="E34" i="2"/>
  <c r="D92" i="2"/>
  <c r="C92" i="2"/>
  <c r="C90" i="2" s="1"/>
  <c r="D35" i="2"/>
  <c r="C35" i="2"/>
  <c r="D27" i="2"/>
  <c r="D26" i="2" s="1"/>
  <c r="C27" i="2"/>
  <c r="C26" i="2" s="1"/>
  <c r="D16" i="2"/>
  <c r="C16" i="2"/>
  <c r="D11" i="2"/>
  <c r="C11" i="2"/>
  <c r="C7" i="2" s="1"/>
  <c r="D8" i="2"/>
  <c r="C8" i="2"/>
  <c r="C5" i="2" l="1"/>
  <c r="C89" i="2" s="1"/>
  <c r="D7" i="2"/>
  <c r="D5" i="2" s="1"/>
  <c r="D89" i="2" s="1"/>
  <c r="J13" i="2"/>
  <c r="G8" i="2"/>
  <c r="G35" i="2" l="1"/>
  <c r="I35" i="2" s="1"/>
  <c r="H34" i="2" l="1"/>
  <c r="H33" i="2"/>
  <c r="H19" i="2"/>
  <c r="H13" i="2"/>
  <c r="J32" i="2" l="1"/>
  <c r="H32" i="2"/>
  <c r="G16" i="2"/>
  <c r="F16" i="2"/>
  <c r="G27" i="2"/>
  <c r="F27" i="2"/>
  <c r="E93" i="2" l="1"/>
  <c r="G92" i="2"/>
  <c r="F92" i="2"/>
  <c r="F90" i="2" s="1"/>
  <c r="J96" i="2"/>
  <c r="G26" i="2" l="1"/>
  <c r="F26" i="2"/>
  <c r="G11" i="2"/>
  <c r="F11" i="2"/>
  <c r="F8" i="2"/>
  <c r="F7" i="2" l="1"/>
  <c r="F5" i="2" s="1"/>
  <c r="G7" i="2"/>
  <c r="G5" i="2" s="1"/>
  <c r="G89" i="2" l="1"/>
  <c r="F89" i="2"/>
  <c r="J86" i="2"/>
  <c r="E12" i="2" l="1"/>
  <c r="E13" i="2"/>
  <c r="E14" i="2"/>
  <c r="E15" i="2"/>
  <c r="E16" i="2"/>
  <c r="E17" i="2"/>
  <c r="E18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5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0" i="2"/>
  <c r="J71" i="2"/>
  <c r="J72" i="2"/>
  <c r="J74" i="2"/>
  <c r="J75" i="2"/>
  <c r="J76" i="2"/>
  <c r="J77" i="2"/>
  <c r="J78" i="2"/>
  <c r="J79" i="2"/>
  <c r="J80" i="2"/>
  <c r="J81" i="2"/>
  <c r="J82" i="2"/>
  <c r="J85" i="2"/>
  <c r="J88" i="2"/>
  <c r="J89" i="2"/>
  <c r="J90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2" i="2"/>
  <c r="I93" i="2"/>
  <c r="I94" i="2"/>
  <c r="I95" i="2"/>
  <c r="I96" i="2"/>
  <c r="I5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5" i="2"/>
  <c r="H56" i="2"/>
  <c r="H57" i="2"/>
  <c r="H58" i="2"/>
  <c r="H59" i="2"/>
  <c r="H61" i="2"/>
  <c r="H62" i="2"/>
  <c r="H63" i="2"/>
  <c r="H64" i="2"/>
  <c r="H65" i="2"/>
  <c r="H66" i="2"/>
  <c r="H67" i="2"/>
  <c r="H68" i="2"/>
  <c r="H69" i="2"/>
  <c r="H70" i="2"/>
  <c r="H71" i="2"/>
  <c r="H72" i="2"/>
  <c r="H74" i="2"/>
  <c r="H75" i="2"/>
  <c r="H76" i="2"/>
  <c r="H77" i="2"/>
  <c r="H79" i="2"/>
  <c r="H80" i="2"/>
  <c r="H81" i="2"/>
  <c r="H82" i="2"/>
  <c r="H83" i="2"/>
  <c r="H84" i="2"/>
  <c r="H85" i="2"/>
  <c r="H86" i="2"/>
  <c r="H88" i="2"/>
  <c r="H93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5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5" i="2"/>
  <c r="E56" i="2"/>
  <c r="E57" i="2"/>
  <c r="E58" i="2"/>
  <c r="E59" i="2"/>
  <c r="E61" i="2"/>
  <c r="E62" i="2"/>
  <c r="E63" i="2"/>
  <c r="E64" i="2"/>
  <c r="E65" i="2"/>
  <c r="E66" i="2"/>
  <c r="E67" i="2"/>
  <c r="E68" i="2"/>
  <c r="E69" i="2"/>
  <c r="E70" i="2"/>
  <c r="E71" i="2"/>
  <c r="E72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8" i="2"/>
  <c r="E5" i="2"/>
</calcChain>
</file>

<file path=xl/sharedStrings.xml><?xml version="1.0" encoding="utf-8"?>
<sst xmlns="http://schemas.openxmlformats.org/spreadsheetml/2006/main" count="202" uniqueCount="198">
  <si>
    <t>Наименование 
показателя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</si>
  <si>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</si>
  <si>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</si>
  <si>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</si>
  <si>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</si>
  <si>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</si>
  <si>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</si>
  <si>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</si>
  <si>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</si>
  <si>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</si>
  <si>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</si>
  <si>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</si>
  <si>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</si>
  <si>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</si>
  <si>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</si>
  <si>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</si>
  <si>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</si>
  <si>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</si>
  <si>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</si>
  <si>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</si>
  <si>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</si>
  <si>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</si>
  <si>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</si>
  <si>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</si>
  <si>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</si>
  <si>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</si>
  <si>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</si>
  <si>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</si>
  <si>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</si>
  <si>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</si>
  <si>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</si>
  <si>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</si>
  <si>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</si>
  <si>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</si>
  <si>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</si>
  <si>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</si>
  <si>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</si>
  <si>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</si>
  <si>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</si>
  <si>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</si>
  <si>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</si>
  <si>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</si>
  <si>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</si>
  <si>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</si>
  <si>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</si>
  <si>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</si>
  <si>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</si>
  <si>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</si>
  <si>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</si>
  <si>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</si>
  <si>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</si>
  <si>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</si>
  <si>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</si>
  <si>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</si>
  <si>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</si>
  <si>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</si>
  <si>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</si>
  <si>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</si>
  <si>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</si>
  <si>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</si>
  <si>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</si>
  <si>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</si>
  <si>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</si>
  <si>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</si>
  <si>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</si>
  <si>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</si>
  <si>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</si>
  <si>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</si>
  <si>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</si>
  <si>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</si>
  <si>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</si>
  <si>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</si>
  <si>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</si>
  <si>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</si>
  <si>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</si>
  <si>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</si>
  <si>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</si>
  <si>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</si>
  <si>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</si>
  <si>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</si>
  <si>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</si>
  <si>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</si>
  <si>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</si>
  <si>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</si>
  <si>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</si>
  <si>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</si>
  <si>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</si>
  <si>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</si>
  <si>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</si>
  <si>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</si>
  <si>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</si>
  <si>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</si>
  <si>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</si>
  <si>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</si>
  <si>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</si>
  <si>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</si>
  <si>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</si>
  <si>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</si>
  <si>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</si>
  <si>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</si>
  <si>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</si>
  <si>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</si>
  <si>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</si>
  <si>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</si>
  <si>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</si>
  <si>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</si>
  <si>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</si>
  <si>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</si>
  <si>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</si>
  <si>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</si>
  <si>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</si>
  <si>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</si>
  <si>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</si>
  <si>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</si>
  <si>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</si>
  <si>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</si>
  <si>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</si>
  <si>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</si>
  <si>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</si>
  <si>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</si>
  <si>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</si>
  <si>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</si>
  <si>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</si>
  <si>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</si>
  <si>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</si>
  <si>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</si>
  <si>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</si>
  <si>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</si>
  <si>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</si>
  <si>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</si>
  <si>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</si>
  <si>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</si>
  <si>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000 0405 0000000000 000</t>
  </si>
  <si>
    <t>000 0408 0000000000 000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</si>
  <si>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</si>
  <si>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</si>
  <si>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</si>
  <si>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</si>
  <si>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</si>
  <si>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</si>
  <si>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</si>
  <si>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</si>
  <si>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</si>
  <si>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</si>
  <si>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</si>
  <si>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</si>
  <si>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</si>
  <si>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</si>
  <si>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</si>
  <si>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</si>
  <si>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</si>
  <si>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</si>
  <si>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000 0804 0000000000 000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</si>
  <si>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</si>
  <si>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</si>
  <si>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</si>
  <si>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</si>
  <si>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</si>
  <si>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</si>
  <si>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</si>
  <si>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</si>
  <si>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</si>
  <si>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</si>
  <si>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</si>
  <si>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</si>
  <si>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</si>
  <si>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000 1402 0000000000 000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</si>
  <si>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</si>
  <si>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</si>
  <si>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</si>
  <si>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</si>
  <si>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</si>
  <si>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</si>
  <si>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</si>
  <si>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</si>
  <si>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</si>
  <si>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</si>
  <si>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</si>
  <si>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</si>
  <si>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</si>
  <si>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</si>
  <si>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</si>
  <si>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</si>
  <si>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</si>
  <si>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</si>
  <si>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</si>
  <si>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</si>
  <si>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</si>
  <si>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</si>
  <si>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План на 01.10.2022 год</t>
  </si>
  <si>
    <t>Факт на 01.10.2022 год</t>
  </si>
  <si>
    <t>% исп. плана 2022 год</t>
  </si>
  <si>
    <t>Сведения об исполнении бюджета муниципального образования "Усть-Илимский район"за 9 месяцев 2023 года в сравнении с соответствующим периодом прошлого года</t>
  </si>
  <si>
    <t>План на 01.10.2023 год</t>
  </si>
  <si>
    <t>Факт на 01.10.2023 год</t>
  </si>
  <si>
    <t>% исп. плана 2023 год</t>
  </si>
  <si>
    <t>Отклонение (факт 2023 к 2022)</t>
  </si>
  <si>
    <t>Темп роста (факт 2023 к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</si>
</sst>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%"/>
    <numFmt numFmtId="166" formatCode="#,##0.0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9" fillId="0" borderId="1"/>
    <xf numFmtId="0" fontId="16" fillId="0" borderId="1"/>
  </cellStyleXfs>
  <cellXfs count="34">
    <xf numFmtId="0" fontId="0" fillId="0" borderId="0" xfId="0"/>
    <xf numFmtId="0" fontId="17" fillId="4" borderId="0" xfId="0" applyFont="1" applyFill="1" applyProtection="1">
      <protection locked="0"/>
    </xf>
    <xf numFmtId="166" fontId="17" fillId="4" borderId="46" xfId="0" applyNumberFormat="1" applyFont="1" applyFill="1" applyBorder="1" applyProtection="1">
      <protection locked="0"/>
    </xf>
    <xf numFmtId="49" fontId="20" fillId="4" borderId="46" xfId="35" applyNumberFormat="1" applyFont="1" applyFill="1" applyBorder="1" applyProtection="1">
      <alignment horizontal="center" vertical="center" wrapText="1"/>
    </xf>
    <xf numFmtId="0" fontId="17" fillId="4" borderId="46" xfId="0" applyFont="1" applyFill="1" applyBorder="1" applyProtection="1">
      <protection locked="0"/>
    </xf>
    <xf numFmtId="165" fontId="17" fillId="4" borderId="46" xfId="168" applyNumberFormat="1" applyFont="1" applyFill="1" applyBorder="1" applyProtection="1">
      <protection locked="0"/>
    </xf>
    <xf numFmtId="0" fontId="17" fillId="4" borderId="46" xfId="0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49" fontId="17" fillId="4" borderId="46" xfId="0" applyNumberFormat="1" applyFont="1" applyFill="1" applyBorder="1" applyAlignment="1" applyProtection="1">
      <alignment horizontal="left" wrapText="1" indent="1"/>
      <protection locked="0"/>
    </xf>
    <xf numFmtId="49" fontId="17" fillId="4" borderId="46" xfId="0" applyNumberFormat="1" applyFont="1" applyFill="1" applyBorder="1" applyAlignment="1" applyProtection="1">
      <alignment horizontal="center"/>
      <protection locked="0"/>
    </xf>
    <xf numFmtId="49" fontId="17" fillId="4" borderId="46" xfId="0" applyNumberFormat="1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left" wrapText="1" indent="1"/>
      <protection locked="0"/>
    </xf>
    <xf numFmtId="0" fontId="22" fillId="4" borderId="0" xfId="0" applyFont="1" applyFill="1" applyProtection="1">
      <protection locked="0"/>
    </xf>
    <xf numFmtId="166" fontId="17" fillId="0" borderId="46" xfId="0" applyNumberFormat="1" applyFont="1" applyBorder="1" applyAlignment="1">
      <alignment horizontal="right" vertical="center"/>
    </xf>
    <xf numFmtId="0" fontId="17" fillId="0" borderId="46" xfId="0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center"/>
      <protection locked="0"/>
    </xf>
    <xf numFmtId="166" fontId="17" fillId="0" borderId="46" xfId="0" applyNumberFormat="1" applyFont="1" applyFill="1" applyBorder="1" applyProtection="1">
      <protection locked="0"/>
    </xf>
    <xf numFmtId="165" fontId="17" fillId="0" borderId="46" xfId="168" applyNumberFormat="1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left" indent="1"/>
      <protection locked="0"/>
    </xf>
    <xf numFmtId="0" fontId="17" fillId="0" borderId="46" xfId="0" applyFont="1" applyFill="1" applyBorder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166" fontId="17" fillId="0" borderId="46" xfId="0" applyNumberFormat="1" applyFont="1" applyBorder="1" applyAlignment="1">
      <alignment horizontal="right"/>
    </xf>
    <xf numFmtId="165" fontId="17" fillId="4" borderId="46" xfId="168" applyNumberFormat="1" applyFont="1" applyFill="1" applyBorder="1" applyAlignment="1" applyProtection="1">
      <protection locked="0"/>
    </xf>
    <xf numFmtId="0" fontId="23" fillId="4" borderId="0" xfId="0" applyFont="1" applyFill="1" applyProtection="1">
      <protection locked="0"/>
    </xf>
    <xf numFmtId="0" fontId="17" fillId="0" borderId="46" xfId="0" applyFont="1" applyFill="1" applyBorder="1" applyAlignment="1" applyProtection="1">
      <alignment horizontal="left" wrapText="1" indent="1"/>
      <protection locked="0"/>
    </xf>
    <xf numFmtId="166" fontId="23" fillId="0" borderId="46" xfId="0" applyNumberFormat="1" applyFont="1" applyFill="1" applyBorder="1" applyProtection="1">
      <protection locked="0"/>
    </xf>
    <xf numFmtId="165" fontId="23" fillId="0" borderId="46" xfId="168" applyNumberFormat="1" applyFont="1" applyFill="1" applyBorder="1" applyProtection="1">
      <protection locked="0"/>
    </xf>
    <xf numFmtId="0" fontId="18" fillId="4" borderId="1" xfId="1" applyNumberFormat="1" applyFont="1" applyFill="1" applyAlignment="1" applyProtection="1">
      <alignment horizontal="center" wrapText="1"/>
    </xf>
    <xf numFmtId="49" fontId="21" fillId="0" borderId="47" xfId="35" applyNumberFormat="1" applyFont="1" applyFill="1" applyBorder="1" applyAlignment="1" applyProtection="1">
      <alignment horizontal="center" vertical="center" wrapText="1"/>
    </xf>
    <xf numFmtId="49" fontId="21" fillId="0" borderId="48" xfId="35" applyNumberFormat="1" applyFont="1" applyFill="1" applyBorder="1" applyAlignment="1" applyProtection="1">
      <alignment horizontal="center" vertical="center" wrapText="1"/>
    </xf>
    <xf numFmtId="49" fontId="21" fillId="4" borderId="46" xfId="35" applyNumberFormat="1" applyFont="1" applyFill="1" applyBorder="1" applyProtection="1">
      <alignment horizontal="center" vertical="center" wrapText="1"/>
    </xf>
    <xf numFmtId="49" fontId="21" fillId="4" borderId="46" xfId="35" applyFont="1" applyFill="1" applyBorder="1">
      <alignment horizontal="center" vertical="center" wrapText="1"/>
    </xf>
  </cellXfs>
  <cellStyles count="171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Normal="100" zoomScaleSheetLayoutView="100" workbookViewId="0">
      <pane ySplit="3" topLeftCell="A4" activePane="bottomLeft" state="frozen"/>
      <selection pane="bottomLeft" activeCell="J44" sqref="J44"/>
    </sheetView>
  </sheetViews>
  <sheetFormatPr defaultRowHeight="15" x14ac:dyDescent="0.25"/>
  <cols>
    <col min="1" max="1" width="65.42578125" style="1" customWidth="1"/>
    <col min="2" max="2" width="23.7109375" style="1" customWidth="1"/>
    <col min="3" max="3" width="12.42578125" style="13" customWidth="1"/>
    <col min="4" max="4" width="12.28515625" style="13" customWidth="1"/>
    <col min="5" max="5" width="9.5703125" style="1" customWidth="1"/>
    <col min="6" max="6" width="12" style="1" customWidth="1"/>
    <col min="7" max="7" width="11.85546875" style="1" customWidth="1"/>
    <col min="8" max="8" width="8.85546875" style="1" customWidth="1"/>
    <col min="9" max="9" width="13" style="1" customWidth="1"/>
    <col min="10" max="10" width="10.7109375" style="1" customWidth="1"/>
    <col min="11" max="16384" width="9.140625" style="1"/>
  </cols>
  <sheetData>
    <row r="1" spans="1:10" ht="15.75" x14ac:dyDescent="0.25">
      <c r="A1" s="29" t="s">
        <v>192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5">
      <c r="A2" s="32" t="s">
        <v>0</v>
      </c>
      <c r="B2" s="32" t="s">
        <v>15</v>
      </c>
      <c r="C2" s="30" t="s">
        <v>189</v>
      </c>
      <c r="D2" s="30" t="s">
        <v>190</v>
      </c>
      <c r="E2" s="30" t="s">
        <v>191</v>
      </c>
      <c r="F2" s="30" t="s">
        <v>193</v>
      </c>
      <c r="G2" s="30" t="s">
        <v>194</v>
      </c>
      <c r="H2" s="30" t="s">
        <v>195</v>
      </c>
      <c r="I2" s="30" t="s">
        <v>196</v>
      </c>
      <c r="J2" s="30" t="s">
        <v>197</v>
      </c>
    </row>
    <row r="3" spans="1:10" x14ac:dyDescent="0.25">
      <c r="A3" s="33"/>
      <c r="B3" s="33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x14ac:dyDescent="0.25">
      <c r="A5" s="4" t="s">
        <v>11</v>
      </c>
      <c r="B5" s="4" t="s">
        <v>12</v>
      </c>
      <c r="C5" s="2">
        <f t="shared" ref="C5:D5" si="0">C7+C26</f>
        <v>1224491</v>
      </c>
      <c r="D5" s="2">
        <f t="shared" si="0"/>
        <v>848871.5</v>
      </c>
      <c r="E5" s="5">
        <f>D5/C5</f>
        <v>0.69324437664302963</v>
      </c>
      <c r="F5" s="2">
        <f t="shared" ref="F5:G5" si="1">F7+F26</f>
        <v>1249307.9000000001</v>
      </c>
      <c r="G5" s="2">
        <f t="shared" si="1"/>
        <v>856084.7</v>
      </c>
      <c r="H5" s="5">
        <f>G5/F5</f>
        <v>0.68524716765178528</v>
      </c>
      <c r="I5" s="2">
        <f>G5-D5</f>
        <v>7213.1999999999534</v>
      </c>
      <c r="J5" s="5">
        <f>G5/D5</f>
        <v>1.0084973991941064</v>
      </c>
    </row>
    <row r="6" spans="1:10" x14ac:dyDescent="0.25">
      <c r="A6" s="6" t="s">
        <v>13</v>
      </c>
      <c r="B6" s="4"/>
      <c r="C6" s="2"/>
      <c r="D6" s="2"/>
      <c r="E6" s="5"/>
      <c r="F6" s="2"/>
      <c r="G6" s="2"/>
      <c r="H6" s="5"/>
      <c r="I6" s="2"/>
      <c r="J6" s="5"/>
    </row>
    <row r="7" spans="1:10" x14ac:dyDescent="0.25">
      <c r="A7" s="4" t="s">
        <v>89</v>
      </c>
      <c r="B7" s="7" t="s">
        <v>90</v>
      </c>
      <c r="C7" s="2">
        <f t="shared" ref="C7:D7" si="2">C8+C10+C11+C16+C19+C20+C21+C22+C23+C24+C25</f>
        <v>288575.8</v>
      </c>
      <c r="D7" s="2">
        <f t="shared" si="2"/>
        <v>206048.8</v>
      </c>
      <c r="E7" s="5">
        <f t="shared" ref="E7:E23" si="3">D7/C7</f>
        <v>0.71401967871179772</v>
      </c>
      <c r="F7" s="2">
        <f t="shared" ref="F7:G7" si="4">F8+F10+F11+F16+F19+F20+F21+F22+F23+F24+F25</f>
        <v>291120.3</v>
      </c>
      <c r="G7" s="2">
        <f t="shared" si="4"/>
        <v>219172.7</v>
      </c>
      <c r="H7" s="5">
        <f t="shared" ref="H7:H62" si="5">G7/F7</f>
        <v>0.75285955668498561</v>
      </c>
      <c r="I7" s="2">
        <f>G7-D7</f>
        <v>13123.900000000023</v>
      </c>
      <c r="J7" s="5">
        <f>G7/D7</f>
        <v>1.0636931639495111</v>
      </c>
    </row>
    <row r="8" spans="1:10" x14ac:dyDescent="0.25">
      <c r="A8" s="4" t="s">
        <v>16</v>
      </c>
      <c r="B8" s="7" t="s">
        <v>91</v>
      </c>
      <c r="C8" s="2">
        <f t="shared" ref="C8:D8" si="6">C9</f>
        <v>203226</v>
      </c>
      <c r="D8" s="2">
        <f t="shared" si="6"/>
        <v>156305.29999999999</v>
      </c>
      <c r="E8" s="5">
        <f t="shared" si="3"/>
        <v>0.76912058496452218</v>
      </c>
      <c r="F8" s="2">
        <f t="shared" ref="F8:G8" si="7">F9</f>
        <v>225674.5</v>
      </c>
      <c r="G8" s="2">
        <f t="shared" si="7"/>
        <v>171602.9</v>
      </c>
      <c r="H8" s="5">
        <f t="shared" si="5"/>
        <v>0.76040004519784021</v>
      </c>
      <c r="I8" s="2">
        <f t="shared" ref="I8:I62" si="8">G8-D8</f>
        <v>15297.600000000006</v>
      </c>
      <c r="J8" s="5">
        <f t="shared" ref="J8:J62" si="9">G8/D8</f>
        <v>1.0978700018489456</v>
      </c>
    </row>
    <row r="9" spans="1:10" x14ac:dyDescent="0.25">
      <c r="A9" s="6" t="s">
        <v>17</v>
      </c>
      <c r="B9" s="7" t="s">
        <v>92</v>
      </c>
      <c r="C9" s="14">
        <v>203226</v>
      </c>
      <c r="D9" s="14">
        <v>156305.29999999999</v>
      </c>
      <c r="E9" s="5">
        <f t="shared" si="3"/>
        <v>0.76912058496452218</v>
      </c>
      <c r="F9" s="14">
        <v>225674.5</v>
      </c>
      <c r="G9" s="14">
        <v>171602.9</v>
      </c>
      <c r="H9" s="5">
        <f t="shared" si="5"/>
        <v>0.76040004519784021</v>
      </c>
      <c r="I9" s="2">
        <f t="shared" si="8"/>
        <v>15297.600000000006</v>
      </c>
      <c r="J9" s="5">
        <f t="shared" si="9"/>
        <v>1.0978700018489456</v>
      </c>
    </row>
    <row r="10" spans="1:10" ht="30" x14ac:dyDescent="0.25">
      <c r="A10" s="8" t="s">
        <v>18</v>
      </c>
      <c r="B10" s="7" t="s">
        <v>93</v>
      </c>
      <c r="C10" s="14">
        <v>1946</v>
      </c>
      <c r="D10" s="14">
        <v>1673.6</v>
      </c>
      <c r="E10" s="5">
        <f t="shared" si="3"/>
        <v>0.86002055498458374</v>
      </c>
      <c r="F10" s="14">
        <v>2315.1999999999998</v>
      </c>
      <c r="G10" s="14">
        <v>1691.5</v>
      </c>
      <c r="H10" s="5">
        <f t="shared" si="5"/>
        <v>0.73060642709053214</v>
      </c>
      <c r="I10" s="2">
        <f t="shared" si="8"/>
        <v>17.900000000000091</v>
      </c>
      <c r="J10" s="5">
        <f t="shared" si="9"/>
        <v>1.0106955066921606</v>
      </c>
    </row>
    <row r="11" spans="1:10" x14ac:dyDescent="0.25">
      <c r="A11" s="8" t="s">
        <v>19</v>
      </c>
      <c r="B11" s="7" t="s">
        <v>94</v>
      </c>
      <c r="C11" s="2">
        <f t="shared" ref="C11:D11" si="10">SUM(C12:C15)</f>
        <v>19322.3</v>
      </c>
      <c r="D11" s="2">
        <f t="shared" si="10"/>
        <v>18258.900000000001</v>
      </c>
      <c r="E11" s="5">
        <f t="shared" si="3"/>
        <v>0.94496514390108854</v>
      </c>
      <c r="F11" s="2">
        <f t="shared" ref="F11:G11" si="11">SUM(F12:F15)</f>
        <v>19020</v>
      </c>
      <c r="G11" s="2">
        <f t="shared" si="11"/>
        <v>12270.300000000001</v>
      </c>
      <c r="H11" s="5">
        <f t="shared" si="5"/>
        <v>0.64512618296529978</v>
      </c>
      <c r="I11" s="2">
        <f t="shared" si="8"/>
        <v>-5988.6</v>
      </c>
      <c r="J11" s="5">
        <f t="shared" si="9"/>
        <v>0.67201748188554622</v>
      </c>
    </row>
    <row r="12" spans="1:10" ht="30" x14ac:dyDescent="0.25">
      <c r="A12" s="9" t="s">
        <v>177</v>
      </c>
      <c r="B12" s="10" t="s">
        <v>178</v>
      </c>
      <c r="C12" s="14">
        <v>17091.3</v>
      </c>
      <c r="D12" s="14">
        <v>16464</v>
      </c>
      <c r="E12" s="5">
        <f t="shared" si="3"/>
        <v>0.9632971160766004</v>
      </c>
      <c r="F12" s="14">
        <v>16900</v>
      </c>
      <c r="G12" s="14">
        <v>10760.1</v>
      </c>
      <c r="H12" s="5">
        <f t="shared" ref="H12:H15" si="12">G12/F12</f>
        <v>0.63669230769230767</v>
      </c>
      <c r="I12" s="2">
        <f t="shared" ref="I12:I15" si="13">G12-D12</f>
        <v>-5703.9</v>
      </c>
      <c r="J12" s="5">
        <f t="shared" ref="J12:J15" si="14">G12/D12</f>
        <v>0.65355320699708452</v>
      </c>
    </row>
    <row r="13" spans="1:10" ht="30" x14ac:dyDescent="0.25">
      <c r="A13" s="9" t="s">
        <v>179</v>
      </c>
      <c r="B13" s="10" t="s">
        <v>180</v>
      </c>
      <c r="C13" s="14">
        <v>11</v>
      </c>
      <c r="D13" s="14">
        <v>10.8</v>
      </c>
      <c r="E13" s="5">
        <f t="shared" si="3"/>
        <v>0.98181818181818192</v>
      </c>
      <c r="F13" s="14">
        <v>-53.6</v>
      </c>
      <c r="G13" s="14">
        <v>-41.6</v>
      </c>
      <c r="H13" s="5">
        <f t="shared" si="12"/>
        <v>0.77611940298507465</v>
      </c>
      <c r="I13" s="2">
        <f t="shared" si="13"/>
        <v>-52.400000000000006</v>
      </c>
      <c r="J13" s="5">
        <f t="shared" si="14"/>
        <v>-3.8518518518518516</v>
      </c>
    </row>
    <row r="14" spans="1:10" x14ac:dyDescent="0.25">
      <c r="A14" s="9" t="s">
        <v>181</v>
      </c>
      <c r="B14" s="10" t="s">
        <v>182</v>
      </c>
      <c r="C14" s="14">
        <v>70</v>
      </c>
      <c r="D14" s="14">
        <v>8.6999999999999993</v>
      </c>
      <c r="E14" s="5">
        <f t="shared" si="3"/>
        <v>0.12428571428571428</v>
      </c>
      <c r="F14" s="14">
        <v>73.599999999999994</v>
      </c>
      <c r="G14" s="14">
        <v>76.599999999999994</v>
      </c>
      <c r="H14" s="5">
        <f t="shared" si="12"/>
        <v>1.0407608695652173</v>
      </c>
      <c r="I14" s="2">
        <f t="shared" si="13"/>
        <v>67.899999999999991</v>
      </c>
      <c r="J14" s="5">
        <f t="shared" si="14"/>
        <v>8.8045977011494259</v>
      </c>
    </row>
    <row r="15" spans="1:10" ht="30" x14ac:dyDescent="0.25">
      <c r="A15" s="9" t="s">
        <v>183</v>
      </c>
      <c r="B15" s="10" t="s">
        <v>184</v>
      </c>
      <c r="C15" s="23">
        <v>2150</v>
      </c>
      <c r="D15" s="23">
        <v>1775.4</v>
      </c>
      <c r="E15" s="24">
        <f t="shared" si="3"/>
        <v>0.82576744186046513</v>
      </c>
      <c r="F15" s="23">
        <v>2100</v>
      </c>
      <c r="G15" s="23">
        <v>1475.2</v>
      </c>
      <c r="H15" s="5">
        <f t="shared" si="12"/>
        <v>0.70247619047619048</v>
      </c>
      <c r="I15" s="2">
        <f t="shared" si="13"/>
        <v>-300.20000000000005</v>
      </c>
      <c r="J15" s="5">
        <f t="shared" si="14"/>
        <v>0.83091134392249633</v>
      </c>
    </row>
    <row r="16" spans="1:10" x14ac:dyDescent="0.25">
      <c r="A16" s="8" t="s">
        <v>20</v>
      </c>
      <c r="B16" s="7" t="s">
        <v>95</v>
      </c>
      <c r="C16" s="2">
        <f>C17+C18</f>
        <v>1365.2</v>
      </c>
      <c r="D16" s="2">
        <f>D17+D18</f>
        <v>1042.7</v>
      </c>
      <c r="E16" s="5">
        <f t="shared" si="3"/>
        <v>0.76377087606211547</v>
      </c>
      <c r="F16" s="2">
        <f>F17+F18</f>
        <v>1782.5</v>
      </c>
      <c r="G16" s="2">
        <f>G17+G18</f>
        <v>1036.2</v>
      </c>
      <c r="H16" s="5">
        <f>G16/F16</f>
        <v>0.58131837307152878</v>
      </c>
      <c r="I16" s="2">
        <f t="shared" si="8"/>
        <v>-6.5</v>
      </c>
      <c r="J16" s="5">
        <f t="shared" si="9"/>
        <v>0.99376618394552607</v>
      </c>
    </row>
    <row r="17" spans="1:10" x14ac:dyDescent="0.25">
      <c r="A17" s="11" t="s">
        <v>188</v>
      </c>
      <c r="B17" s="10" t="s">
        <v>185</v>
      </c>
      <c r="C17" s="14">
        <v>2.2000000000000002</v>
      </c>
      <c r="D17" s="14">
        <v>-3</v>
      </c>
      <c r="E17" s="5">
        <f t="shared" si="3"/>
        <v>-1.3636363636363635</v>
      </c>
      <c r="F17" s="14">
        <v>0</v>
      </c>
      <c r="G17" s="14">
        <v>39.4</v>
      </c>
      <c r="H17" s="5"/>
      <c r="I17" s="2">
        <f t="shared" ref="I17:I18" si="15">G17-D17</f>
        <v>42.4</v>
      </c>
      <c r="J17" s="5">
        <f t="shared" ref="J17:J18" si="16">G17/D17</f>
        <v>-13.133333333333333</v>
      </c>
    </row>
    <row r="18" spans="1:10" x14ac:dyDescent="0.25">
      <c r="A18" s="11" t="s">
        <v>186</v>
      </c>
      <c r="B18" s="10" t="s">
        <v>187</v>
      </c>
      <c r="C18" s="14">
        <v>1363</v>
      </c>
      <c r="D18" s="14">
        <v>1045.7</v>
      </c>
      <c r="E18" s="5">
        <f t="shared" si="3"/>
        <v>0.76720469552457815</v>
      </c>
      <c r="F18" s="14">
        <v>1782.5</v>
      </c>
      <c r="G18" s="14">
        <v>996.8</v>
      </c>
      <c r="H18" s="5">
        <f t="shared" ref="H18:H19" si="17">G18/F18</f>
        <v>0.55921458625525944</v>
      </c>
      <c r="I18" s="2">
        <f t="shared" si="15"/>
        <v>-48.900000000000091</v>
      </c>
      <c r="J18" s="5">
        <f t="shared" si="16"/>
        <v>0.95323706608013759</v>
      </c>
    </row>
    <row r="19" spans="1:10" x14ac:dyDescent="0.25">
      <c r="A19" s="8" t="s">
        <v>21</v>
      </c>
      <c r="B19" s="7" t="s">
        <v>96</v>
      </c>
      <c r="C19" s="14">
        <v>230</v>
      </c>
      <c r="D19" s="14">
        <v>200.7</v>
      </c>
      <c r="E19" s="5"/>
      <c r="F19" s="14">
        <v>200</v>
      </c>
      <c r="G19" s="14">
        <v>142.4</v>
      </c>
      <c r="H19" s="5">
        <f t="shared" si="17"/>
        <v>0.71200000000000008</v>
      </c>
      <c r="I19" s="2">
        <f t="shared" si="8"/>
        <v>-58.299999999999983</v>
      </c>
      <c r="J19" s="5">
        <f t="shared" si="9"/>
        <v>0.70951669157947195</v>
      </c>
    </row>
    <row r="20" spans="1:10" ht="45" x14ac:dyDescent="0.25">
      <c r="A20" s="8" t="s">
        <v>22</v>
      </c>
      <c r="B20" s="7" t="s">
        <v>97</v>
      </c>
      <c r="C20" s="2">
        <v>8995.1</v>
      </c>
      <c r="D20" s="2">
        <v>7861.3</v>
      </c>
      <c r="E20" s="5">
        <f t="shared" si="3"/>
        <v>0.87395359695834396</v>
      </c>
      <c r="F20" s="2">
        <v>14124.6</v>
      </c>
      <c r="G20" s="2">
        <v>11116.7</v>
      </c>
      <c r="H20" s="5">
        <f t="shared" si="5"/>
        <v>0.78704529685796421</v>
      </c>
      <c r="I20" s="2">
        <f t="shared" si="8"/>
        <v>3255.4000000000005</v>
      </c>
      <c r="J20" s="5">
        <f t="shared" si="9"/>
        <v>1.4141045374174754</v>
      </c>
    </row>
    <row r="21" spans="1:10" x14ac:dyDescent="0.25">
      <c r="A21" s="8" t="s">
        <v>23</v>
      </c>
      <c r="B21" s="7" t="s">
        <v>98</v>
      </c>
      <c r="C21" s="2">
        <v>18491</v>
      </c>
      <c r="D21" s="2">
        <v>14657.1</v>
      </c>
      <c r="E21" s="5">
        <f t="shared" si="3"/>
        <v>0.79266129468390034</v>
      </c>
      <c r="F21" s="2">
        <v>20525</v>
      </c>
      <c r="G21" s="2">
        <v>15805.8</v>
      </c>
      <c r="H21" s="5">
        <f t="shared" si="5"/>
        <v>0.77007551766138849</v>
      </c>
      <c r="I21" s="2">
        <f t="shared" si="8"/>
        <v>1148.6999999999989</v>
      </c>
      <c r="J21" s="5">
        <f t="shared" si="9"/>
        <v>1.0783715741858892</v>
      </c>
    </row>
    <row r="22" spans="1:10" ht="30" x14ac:dyDescent="0.25">
      <c r="A22" s="8" t="s">
        <v>24</v>
      </c>
      <c r="B22" s="7" t="s">
        <v>99</v>
      </c>
      <c r="C22" s="2">
        <v>3583.5</v>
      </c>
      <c r="D22" s="2">
        <v>3002.4</v>
      </c>
      <c r="E22" s="5">
        <f t="shared" si="3"/>
        <v>0.83784010046044377</v>
      </c>
      <c r="F22" s="2">
        <v>3648.3</v>
      </c>
      <c r="G22" s="2">
        <v>1757.7</v>
      </c>
      <c r="H22" s="5">
        <f t="shared" si="5"/>
        <v>0.48178603733245617</v>
      </c>
      <c r="I22" s="2">
        <f t="shared" si="8"/>
        <v>-1244.7</v>
      </c>
      <c r="J22" s="5">
        <f t="shared" si="9"/>
        <v>0.58543165467625902</v>
      </c>
    </row>
    <row r="23" spans="1:10" ht="30" x14ac:dyDescent="0.25">
      <c r="A23" s="8" t="s">
        <v>25</v>
      </c>
      <c r="B23" s="7" t="s">
        <v>100</v>
      </c>
      <c r="C23" s="2">
        <v>426</v>
      </c>
      <c r="D23" s="2">
        <v>406.1</v>
      </c>
      <c r="E23" s="5">
        <f t="shared" si="3"/>
        <v>0.95328638497652585</v>
      </c>
      <c r="F23" s="2">
        <v>2162.5</v>
      </c>
      <c r="G23" s="2">
        <v>2133.1999999999998</v>
      </c>
      <c r="H23" s="5">
        <f t="shared" si="5"/>
        <v>0.98645086705202301</v>
      </c>
      <c r="I23" s="2">
        <f t="shared" si="8"/>
        <v>1727.1</v>
      </c>
      <c r="J23" s="5">
        <f t="shared" si="9"/>
        <v>5.2528933760157592</v>
      </c>
    </row>
    <row r="24" spans="1:10" x14ac:dyDescent="0.25">
      <c r="A24" s="8" t="s">
        <v>26</v>
      </c>
      <c r="B24" s="7" t="s">
        <v>101</v>
      </c>
      <c r="C24" s="2">
        <v>30940.7</v>
      </c>
      <c r="D24" s="2">
        <v>2624.9</v>
      </c>
      <c r="E24" s="5">
        <f t="shared" ref="E24:E62" si="18">D24/C24</f>
        <v>8.4836477519900977E-2</v>
      </c>
      <c r="F24" s="2">
        <v>1628.8</v>
      </c>
      <c r="G24" s="2">
        <v>1597.7</v>
      </c>
      <c r="H24" s="5">
        <f t="shared" si="5"/>
        <v>0.98090618860510814</v>
      </c>
      <c r="I24" s="2">
        <f t="shared" si="8"/>
        <v>-1027.2</v>
      </c>
      <c r="J24" s="5">
        <f t="shared" si="9"/>
        <v>0.60867080650691452</v>
      </c>
    </row>
    <row r="25" spans="1:10" x14ac:dyDescent="0.25">
      <c r="A25" s="8" t="s">
        <v>27</v>
      </c>
      <c r="B25" s="7" t="s">
        <v>102</v>
      </c>
      <c r="C25" s="2">
        <v>50</v>
      </c>
      <c r="D25" s="2">
        <v>15.8</v>
      </c>
      <c r="E25" s="5">
        <f t="shared" si="18"/>
        <v>0.316</v>
      </c>
      <c r="F25" s="2">
        <v>38.9</v>
      </c>
      <c r="G25" s="2">
        <v>18.3</v>
      </c>
      <c r="H25" s="5">
        <f t="shared" si="5"/>
        <v>0.47043701799485865</v>
      </c>
      <c r="I25" s="2">
        <f t="shared" si="8"/>
        <v>2.5</v>
      </c>
      <c r="J25" s="5">
        <f t="shared" si="9"/>
        <v>1.1582278481012658</v>
      </c>
    </row>
    <row r="26" spans="1:10" x14ac:dyDescent="0.25">
      <c r="A26" s="8" t="s">
        <v>28</v>
      </c>
      <c r="B26" s="7" t="s">
        <v>103</v>
      </c>
      <c r="C26" s="2">
        <f>C27+C32+C33+C34</f>
        <v>935915.20000000007</v>
      </c>
      <c r="D26" s="2">
        <f t="shared" ref="D26" si="19">D27+D32+D33+D34</f>
        <v>642822.70000000007</v>
      </c>
      <c r="E26" s="5">
        <f t="shared" si="18"/>
        <v>0.68683861529335144</v>
      </c>
      <c r="F26" s="2">
        <f>F27+F32+F33+F34</f>
        <v>958187.60000000009</v>
      </c>
      <c r="G26" s="2">
        <f t="shared" ref="G26" si="20">G27+G32+G33+G34</f>
        <v>636912</v>
      </c>
      <c r="H26" s="5">
        <f t="shared" si="5"/>
        <v>0.66470490747323374</v>
      </c>
      <c r="I26" s="2">
        <f t="shared" si="8"/>
        <v>-5910.7000000000698</v>
      </c>
      <c r="J26" s="5">
        <f t="shared" si="9"/>
        <v>0.99080508513467236</v>
      </c>
    </row>
    <row r="27" spans="1:10" ht="30" x14ac:dyDescent="0.25">
      <c r="A27" s="8" t="s">
        <v>29</v>
      </c>
      <c r="B27" s="7" t="s">
        <v>104</v>
      </c>
      <c r="C27" s="2">
        <f>C28+C29+C30+C31</f>
        <v>913565.20000000007</v>
      </c>
      <c r="D27" s="2">
        <f>D28+D29+D30+D31</f>
        <v>625822.70000000007</v>
      </c>
      <c r="E27" s="5">
        <f t="shared" si="18"/>
        <v>0.68503342728028604</v>
      </c>
      <c r="F27" s="2">
        <f>F28+F29+F30+F31</f>
        <v>939647.20000000007</v>
      </c>
      <c r="G27" s="2">
        <f>G28+G29+G30+G31</f>
        <v>636922.19999999995</v>
      </c>
      <c r="H27" s="5">
        <f t="shared" si="5"/>
        <v>0.67783121154407733</v>
      </c>
      <c r="I27" s="2">
        <f t="shared" si="8"/>
        <v>11099.499999999884</v>
      </c>
      <c r="J27" s="5">
        <f t="shared" si="9"/>
        <v>1.0177358539407406</v>
      </c>
    </row>
    <row r="28" spans="1:10" x14ac:dyDescent="0.25">
      <c r="A28" s="12" t="s">
        <v>30</v>
      </c>
      <c r="B28" s="7" t="s">
        <v>105</v>
      </c>
      <c r="C28" s="14">
        <v>40380.400000000001</v>
      </c>
      <c r="D28" s="14">
        <v>29308.3</v>
      </c>
      <c r="E28" s="5">
        <f t="shared" si="18"/>
        <v>0.72580509356024203</v>
      </c>
      <c r="F28" s="14">
        <v>80552.5</v>
      </c>
      <c r="G28" s="14">
        <v>61356</v>
      </c>
      <c r="H28" s="5">
        <f t="shared" si="5"/>
        <v>0.76168958132894693</v>
      </c>
      <c r="I28" s="2">
        <f t="shared" si="8"/>
        <v>32047.7</v>
      </c>
      <c r="J28" s="5">
        <f t="shared" si="9"/>
        <v>2.0934684031485964</v>
      </c>
    </row>
    <row r="29" spans="1:10" ht="30" x14ac:dyDescent="0.25">
      <c r="A29" s="12" t="s">
        <v>31</v>
      </c>
      <c r="B29" s="7" t="s">
        <v>106</v>
      </c>
      <c r="C29" s="2">
        <v>338896.7</v>
      </c>
      <c r="D29" s="2">
        <v>201293.2</v>
      </c>
      <c r="E29" s="5">
        <f t="shared" si="18"/>
        <v>0.59396624399116316</v>
      </c>
      <c r="F29" s="2">
        <v>250523.9</v>
      </c>
      <c r="G29" s="2">
        <v>135866.29999999999</v>
      </c>
      <c r="H29" s="5">
        <f t="shared" si="5"/>
        <v>0.54232869598469446</v>
      </c>
      <c r="I29" s="2">
        <f t="shared" si="8"/>
        <v>-65426.900000000023</v>
      </c>
      <c r="J29" s="5">
        <f t="shared" si="9"/>
        <v>0.67496716232838461</v>
      </c>
    </row>
    <row r="30" spans="1:10" x14ac:dyDescent="0.25">
      <c r="A30" s="12" t="s">
        <v>32</v>
      </c>
      <c r="B30" s="7" t="s">
        <v>107</v>
      </c>
      <c r="C30" s="2">
        <v>505337.3</v>
      </c>
      <c r="D30" s="2">
        <v>375877.4</v>
      </c>
      <c r="E30" s="5">
        <f t="shared" si="18"/>
        <v>0.74381487374868238</v>
      </c>
      <c r="F30" s="2">
        <v>580607.30000000005</v>
      </c>
      <c r="G30" s="2">
        <v>421191.6</v>
      </c>
      <c r="H30" s="5">
        <f t="shared" si="5"/>
        <v>0.72543283558439575</v>
      </c>
      <c r="I30" s="2">
        <f t="shared" si="8"/>
        <v>45314.199999999953</v>
      </c>
      <c r="J30" s="5">
        <f t="shared" si="9"/>
        <v>1.1205557982469814</v>
      </c>
    </row>
    <row r="31" spans="1:10" x14ac:dyDescent="0.25">
      <c r="A31" s="12" t="s">
        <v>33</v>
      </c>
      <c r="B31" s="7" t="s">
        <v>108</v>
      </c>
      <c r="C31" s="2">
        <v>28950.799999999999</v>
      </c>
      <c r="D31" s="2">
        <v>19343.8</v>
      </c>
      <c r="E31" s="5">
        <f t="shared" si="18"/>
        <v>0.668161156168396</v>
      </c>
      <c r="F31" s="2">
        <v>27963.5</v>
      </c>
      <c r="G31" s="2">
        <v>18508.3</v>
      </c>
      <c r="H31" s="5">
        <f t="shared" si="5"/>
        <v>0.66187351368748548</v>
      </c>
      <c r="I31" s="2">
        <f t="shared" si="8"/>
        <v>-835.5</v>
      </c>
      <c r="J31" s="5">
        <f t="shared" si="9"/>
        <v>0.9568078660862912</v>
      </c>
    </row>
    <row r="32" spans="1:10" x14ac:dyDescent="0.25">
      <c r="A32" s="8" t="s">
        <v>34</v>
      </c>
      <c r="B32" s="7" t="s">
        <v>109</v>
      </c>
      <c r="C32" s="2">
        <v>22350</v>
      </c>
      <c r="D32" s="2">
        <v>17000</v>
      </c>
      <c r="E32" s="5">
        <f t="shared" si="18"/>
        <v>0.76062639821029088</v>
      </c>
      <c r="F32" s="2">
        <v>18550.599999999999</v>
      </c>
      <c r="G32" s="2">
        <v>0</v>
      </c>
      <c r="H32" s="5">
        <f t="shared" si="5"/>
        <v>0</v>
      </c>
      <c r="I32" s="2">
        <f t="shared" si="8"/>
        <v>-17000</v>
      </c>
      <c r="J32" s="5">
        <f t="shared" si="9"/>
        <v>0</v>
      </c>
    </row>
    <row r="33" spans="1:10" ht="75" x14ac:dyDescent="0.25">
      <c r="A33" s="8" t="s">
        <v>35</v>
      </c>
      <c r="B33" s="7" t="s">
        <v>110</v>
      </c>
      <c r="C33" s="2">
        <v>16</v>
      </c>
      <c r="D33" s="2">
        <v>16</v>
      </c>
      <c r="E33" s="5">
        <f t="shared" si="18"/>
        <v>1</v>
      </c>
      <c r="F33" s="2">
        <v>4.3</v>
      </c>
      <c r="G33" s="2">
        <v>4.3</v>
      </c>
      <c r="H33" s="5">
        <f t="shared" si="5"/>
        <v>1</v>
      </c>
      <c r="I33" s="2">
        <f t="shared" si="8"/>
        <v>-11.7</v>
      </c>
      <c r="J33" s="5">
        <f t="shared" si="9"/>
        <v>0.26874999999999999</v>
      </c>
    </row>
    <row r="34" spans="1:10" ht="45" x14ac:dyDescent="0.25">
      <c r="A34" s="8" t="s">
        <v>36</v>
      </c>
      <c r="B34" s="7" t="s">
        <v>111</v>
      </c>
      <c r="C34" s="2">
        <v>-16</v>
      </c>
      <c r="D34" s="2">
        <v>-16</v>
      </c>
      <c r="E34" s="5">
        <f t="shared" si="18"/>
        <v>1</v>
      </c>
      <c r="F34" s="2">
        <v>-14.5</v>
      </c>
      <c r="G34" s="2">
        <v>-14.5</v>
      </c>
      <c r="H34" s="5">
        <f t="shared" si="5"/>
        <v>1</v>
      </c>
      <c r="I34" s="2">
        <f t="shared" si="8"/>
        <v>1.5</v>
      </c>
      <c r="J34" s="5">
        <f t="shared" si="9"/>
        <v>0.90625</v>
      </c>
    </row>
    <row r="35" spans="1:10" s="25" customFormat="1" x14ac:dyDescent="0.25">
      <c r="A35" s="4" t="s">
        <v>112</v>
      </c>
      <c r="B35" s="7" t="s">
        <v>12</v>
      </c>
      <c r="C35" s="2">
        <f>C37+C46+C48+C52+C57+C62+C64+C71+C74+C76+C81+C83+C85</f>
        <v>1262715</v>
      </c>
      <c r="D35" s="2">
        <f>D37+D46+D48+D52+D57+D62+D64+D71+D74+D76+D81+D83+D85</f>
        <v>841156.39999999991</v>
      </c>
      <c r="E35" s="5">
        <f t="shared" si="18"/>
        <v>0.66614905184463624</v>
      </c>
      <c r="F35" s="2">
        <f>F37+F46+F48+F52+F57+F62+F64+F71+F74+F76+F81+F83+F85</f>
        <v>1307233.7000000002</v>
      </c>
      <c r="G35" s="2">
        <f>G37+G46+G48+G52+G57+G62+G64+G71+G74+G76+G81+G83+G85</f>
        <v>870040.20000000007</v>
      </c>
      <c r="H35" s="5">
        <f t="shared" si="5"/>
        <v>0.6655582701088566</v>
      </c>
      <c r="I35" s="2">
        <f>G35-D35</f>
        <v>28883.800000000163</v>
      </c>
      <c r="J35" s="5">
        <f t="shared" si="9"/>
        <v>1.0343382039297331</v>
      </c>
    </row>
    <row r="36" spans="1:10" s="25" customFormat="1" x14ac:dyDescent="0.25">
      <c r="A36" s="19" t="s">
        <v>13</v>
      </c>
      <c r="B36" s="16"/>
      <c r="C36" s="17"/>
      <c r="D36" s="17"/>
      <c r="E36" s="18"/>
      <c r="F36" s="17"/>
      <c r="G36" s="17"/>
      <c r="H36" s="18"/>
      <c r="I36" s="17"/>
      <c r="J36" s="18"/>
    </row>
    <row r="37" spans="1:10" s="25" customFormat="1" x14ac:dyDescent="0.25">
      <c r="A37" s="15" t="s">
        <v>37</v>
      </c>
      <c r="B37" s="16" t="s">
        <v>113</v>
      </c>
      <c r="C37" s="17">
        <v>100397.3</v>
      </c>
      <c r="D37" s="17">
        <v>73213.399999999994</v>
      </c>
      <c r="E37" s="18">
        <f t="shared" si="18"/>
        <v>0.72923674242235592</v>
      </c>
      <c r="F37" s="17">
        <f>F38+F39+F40+F41+F42+F43+F44+F45</f>
        <v>121176.20000000001</v>
      </c>
      <c r="G37" s="17">
        <f>G38+G39+G40+G41+G42+G43+G44+G45</f>
        <v>83708.7</v>
      </c>
      <c r="H37" s="18">
        <f t="shared" si="5"/>
        <v>0.69080149402275359</v>
      </c>
      <c r="I37" s="17">
        <f t="shared" si="8"/>
        <v>10495.300000000003</v>
      </c>
      <c r="J37" s="18">
        <f t="shared" si="9"/>
        <v>1.143352173236047</v>
      </c>
    </row>
    <row r="38" spans="1:10" s="25" customFormat="1" ht="30" x14ac:dyDescent="0.25">
      <c r="A38" s="26" t="s">
        <v>38</v>
      </c>
      <c r="B38" s="16" t="s">
        <v>114</v>
      </c>
      <c r="C38" s="17">
        <v>3476.1</v>
      </c>
      <c r="D38" s="17">
        <v>2661.7</v>
      </c>
      <c r="E38" s="18">
        <f t="shared" si="18"/>
        <v>0.76571445010212591</v>
      </c>
      <c r="F38" s="17">
        <v>4603.7</v>
      </c>
      <c r="G38" s="17">
        <v>3204.6</v>
      </c>
      <c r="H38" s="18">
        <f t="shared" si="5"/>
        <v>0.69609227360601256</v>
      </c>
      <c r="I38" s="17">
        <f t="shared" si="8"/>
        <v>542.90000000000009</v>
      </c>
      <c r="J38" s="18">
        <f t="shared" si="9"/>
        <v>1.2039673892625014</v>
      </c>
    </row>
    <row r="39" spans="1:10" s="25" customFormat="1" ht="45" x14ac:dyDescent="0.25">
      <c r="A39" s="26" t="s">
        <v>39</v>
      </c>
      <c r="B39" s="16" t="s">
        <v>115</v>
      </c>
      <c r="C39" s="17">
        <v>83</v>
      </c>
      <c r="D39" s="17">
        <v>38.5</v>
      </c>
      <c r="E39" s="18">
        <f t="shared" si="18"/>
        <v>0.46385542168674698</v>
      </c>
      <c r="F39" s="17">
        <v>150</v>
      </c>
      <c r="G39" s="17">
        <v>94.5</v>
      </c>
      <c r="H39" s="18">
        <f t="shared" si="5"/>
        <v>0.63</v>
      </c>
      <c r="I39" s="17">
        <f t="shared" si="8"/>
        <v>56</v>
      </c>
      <c r="J39" s="18">
        <f t="shared" si="9"/>
        <v>2.4545454545454546</v>
      </c>
    </row>
    <row r="40" spans="1:10" s="25" customFormat="1" ht="45" x14ac:dyDescent="0.25">
      <c r="A40" s="26" t="s">
        <v>40</v>
      </c>
      <c r="B40" s="16" t="s">
        <v>116</v>
      </c>
      <c r="C40" s="17">
        <v>28313.200000000001</v>
      </c>
      <c r="D40" s="17">
        <v>21343.599999999999</v>
      </c>
      <c r="E40" s="18">
        <f t="shared" si="18"/>
        <v>0.75383919867764848</v>
      </c>
      <c r="F40" s="17">
        <v>37181</v>
      </c>
      <c r="G40" s="17">
        <v>25408.1</v>
      </c>
      <c r="H40" s="18">
        <f t="shared" si="5"/>
        <v>0.68336247007880369</v>
      </c>
      <c r="I40" s="17">
        <f t="shared" si="8"/>
        <v>4064.5</v>
      </c>
      <c r="J40" s="18">
        <f t="shared" si="9"/>
        <v>1.1904317922000038</v>
      </c>
    </row>
    <row r="41" spans="1:10" s="25" customFormat="1" x14ac:dyDescent="0.25">
      <c r="A41" s="26" t="s">
        <v>41</v>
      </c>
      <c r="B41" s="16" t="s">
        <v>117</v>
      </c>
      <c r="C41" s="17">
        <v>20.2</v>
      </c>
      <c r="D41" s="17">
        <v>10</v>
      </c>
      <c r="E41" s="18">
        <f t="shared" si="18"/>
        <v>0.49504950495049505</v>
      </c>
      <c r="F41" s="17">
        <v>2.2999999999999998</v>
      </c>
      <c r="G41" s="17">
        <v>2.2999999999999998</v>
      </c>
      <c r="H41" s="18">
        <f t="shared" si="5"/>
        <v>1</v>
      </c>
      <c r="I41" s="17">
        <f t="shared" si="8"/>
        <v>-7.7</v>
      </c>
      <c r="J41" s="18">
        <f t="shared" si="9"/>
        <v>0.22999999999999998</v>
      </c>
    </row>
    <row r="42" spans="1:10" s="25" customFormat="1" ht="30" x14ac:dyDescent="0.25">
      <c r="A42" s="26" t="s">
        <v>42</v>
      </c>
      <c r="B42" s="16" t="s">
        <v>118</v>
      </c>
      <c r="C42" s="17">
        <v>35869.800000000003</v>
      </c>
      <c r="D42" s="17">
        <v>26409.3</v>
      </c>
      <c r="E42" s="18">
        <f t="shared" si="18"/>
        <v>0.73625445360721264</v>
      </c>
      <c r="F42" s="17">
        <v>38803</v>
      </c>
      <c r="G42" s="17">
        <v>26950.9</v>
      </c>
      <c r="H42" s="18">
        <f t="shared" si="5"/>
        <v>0.69455712187202023</v>
      </c>
      <c r="I42" s="17">
        <f t="shared" si="8"/>
        <v>541.60000000000218</v>
      </c>
      <c r="J42" s="18">
        <f t="shared" si="9"/>
        <v>1.0205079271317301</v>
      </c>
    </row>
    <row r="43" spans="1:10" s="25" customFormat="1" x14ac:dyDescent="0.25">
      <c r="A43" s="26" t="s">
        <v>43</v>
      </c>
      <c r="B43" s="16" t="s">
        <v>119</v>
      </c>
      <c r="C43" s="17">
        <v>70</v>
      </c>
      <c r="D43" s="17">
        <v>29.3</v>
      </c>
      <c r="E43" s="18">
        <f t="shared" si="18"/>
        <v>0.41857142857142859</v>
      </c>
      <c r="F43" s="17">
        <v>42.1</v>
      </c>
      <c r="G43" s="17">
        <v>21.4</v>
      </c>
      <c r="H43" s="18">
        <f t="shared" si="5"/>
        <v>0.50831353919239897</v>
      </c>
      <c r="I43" s="17">
        <f t="shared" si="8"/>
        <v>-7.9000000000000021</v>
      </c>
      <c r="J43" s="18">
        <f t="shared" si="9"/>
        <v>0.7303754266211604</v>
      </c>
    </row>
    <row r="44" spans="1:10" s="25" customFormat="1" x14ac:dyDescent="0.25">
      <c r="A44" s="26" t="s">
        <v>120</v>
      </c>
      <c r="B44" s="16" t="s">
        <v>121</v>
      </c>
      <c r="C44" s="17">
        <v>500</v>
      </c>
      <c r="D44" s="17">
        <v>0</v>
      </c>
      <c r="E44" s="18">
        <f t="shared" si="18"/>
        <v>0</v>
      </c>
      <c r="F44" s="17">
        <v>500</v>
      </c>
      <c r="G44" s="17">
        <v>0</v>
      </c>
      <c r="H44" s="18">
        <f t="shared" si="5"/>
        <v>0</v>
      </c>
      <c r="I44" s="17">
        <f t="shared" si="8"/>
        <v>0</v>
      </c>
      <c r="J44" s="18"/>
    </row>
    <row r="45" spans="1:10" s="25" customFormat="1" x14ac:dyDescent="0.25">
      <c r="A45" s="26" t="s">
        <v>44</v>
      </c>
      <c r="B45" s="16" t="s">
        <v>122</v>
      </c>
      <c r="C45" s="17">
        <v>32065</v>
      </c>
      <c r="D45" s="17">
        <v>22721</v>
      </c>
      <c r="E45" s="18">
        <f t="shared" si="18"/>
        <v>0.7085919226571028</v>
      </c>
      <c r="F45" s="17">
        <v>39894.100000000006</v>
      </c>
      <c r="G45" s="17">
        <v>28026.899999999998</v>
      </c>
      <c r="H45" s="18">
        <f t="shared" si="5"/>
        <v>0.70253245467374859</v>
      </c>
      <c r="I45" s="17">
        <f t="shared" si="8"/>
        <v>5305.8999999999978</v>
      </c>
      <c r="J45" s="18">
        <f t="shared" si="9"/>
        <v>1.233524052638528</v>
      </c>
    </row>
    <row r="46" spans="1:10" s="25" customFormat="1" x14ac:dyDescent="0.25">
      <c r="A46" s="15" t="s">
        <v>45</v>
      </c>
      <c r="B46" s="16" t="s">
        <v>123</v>
      </c>
      <c r="C46" s="17">
        <v>200</v>
      </c>
      <c r="D46" s="17">
        <v>15.2</v>
      </c>
      <c r="E46" s="18">
        <f t="shared" si="18"/>
        <v>7.5999999999999998E-2</v>
      </c>
      <c r="F46" s="17">
        <v>201.2</v>
      </c>
      <c r="G46" s="17">
        <v>14.5</v>
      </c>
      <c r="H46" s="18">
        <f t="shared" si="5"/>
        <v>7.2067594433399607E-2</v>
      </c>
      <c r="I46" s="17">
        <f t="shared" si="8"/>
        <v>-0.69999999999999929</v>
      </c>
      <c r="J46" s="18">
        <f t="shared" si="9"/>
        <v>0.95394736842105265</v>
      </c>
    </row>
    <row r="47" spans="1:10" s="25" customFormat="1" x14ac:dyDescent="0.25">
      <c r="A47" s="19" t="s">
        <v>46</v>
      </c>
      <c r="B47" s="16" t="s">
        <v>124</v>
      </c>
      <c r="C47" s="17">
        <v>200</v>
      </c>
      <c r="D47" s="17">
        <v>15.2</v>
      </c>
      <c r="E47" s="18">
        <f t="shared" si="18"/>
        <v>7.5999999999999998E-2</v>
      </c>
      <c r="F47" s="17">
        <v>201.2</v>
      </c>
      <c r="G47" s="17">
        <v>14.5</v>
      </c>
      <c r="H47" s="18">
        <f t="shared" si="5"/>
        <v>7.2067594433399607E-2</v>
      </c>
      <c r="I47" s="17">
        <f t="shared" si="8"/>
        <v>-0.69999999999999929</v>
      </c>
      <c r="J47" s="18">
        <f t="shared" si="9"/>
        <v>0.95394736842105265</v>
      </c>
    </row>
    <row r="48" spans="1:10" s="25" customFormat="1" ht="30" x14ac:dyDescent="0.25">
      <c r="A48" s="20" t="s">
        <v>47</v>
      </c>
      <c r="B48" s="16" t="s">
        <v>125</v>
      </c>
      <c r="C48" s="17">
        <v>6524.7</v>
      </c>
      <c r="D48" s="17">
        <v>4697.3999999999996</v>
      </c>
      <c r="E48" s="18">
        <f t="shared" si="18"/>
        <v>0.71994114671938936</v>
      </c>
      <c r="F48" s="17">
        <v>8720.7000000000007</v>
      </c>
      <c r="G48" s="17">
        <v>5343.6</v>
      </c>
      <c r="H48" s="18">
        <f t="shared" si="5"/>
        <v>0.61274897657298155</v>
      </c>
      <c r="I48" s="17">
        <f t="shared" si="8"/>
        <v>646.20000000000073</v>
      </c>
      <c r="J48" s="18">
        <f t="shared" si="9"/>
        <v>1.1375654617447952</v>
      </c>
    </row>
    <row r="49" spans="1:10" s="25" customFormat="1" x14ac:dyDescent="0.25">
      <c r="A49" s="26" t="s">
        <v>126</v>
      </c>
      <c r="B49" s="16" t="s">
        <v>127</v>
      </c>
      <c r="C49" s="17">
        <v>85</v>
      </c>
      <c r="D49" s="17">
        <v>50</v>
      </c>
      <c r="E49" s="18">
        <f t="shared" si="18"/>
        <v>0.58823529411764708</v>
      </c>
      <c r="F49" s="17">
        <v>1124</v>
      </c>
      <c r="G49" s="17">
        <v>0</v>
      </c>
      <c r="H49" s="18">
        <f t="shared" si="5"/>
        <v>0</v>
      </c>
      <c r="I49" s="17">
        <f t="shared" si="8"/>
        <v>-50</v>
      </c>
      <c r="J49" s="18">
        <f t="shared" si="9"/>
        <v>0</v>
      </c>
    </row>
    <row r="50" spans="1:10" s="25" customFormat="1" ht="30" x14ac:dyDescent="0.25">
      <c r="A50" s="26" t="s">
        <v>128</v>
      </c>
      <c r="B50" s="16" t="s">
        <v>129</v>
      </c>
      <c r="C50" s="17">
        <v>6346</v>
      </c>
      <c r="D50" s="17">
        <v>4630.3999999999996</v>
      </c>
      <c r="E50" s="18">
        <f t="shared" si="18"/>
        <v>0.72965647652064292</v>
      </c>
      <c r="F50" s="17">
        <v>7506.7</v>
      </c>
      <c r="G50" s="17">
        <v>5254</v>
      </c>
      <c r="H50" s="18">
        <f t="shared" si="5"/>
        <v>0.69990808211331212</v>
      </c>
      <c r="I50" s="17">
        <f t="shared" si="8"/>
        <v>623.60000000000036</v>
      </c>
      <c r="J50" s="18">
        <f t="shared" si="9"/>
        <v>1.134675190048376</v>
      </c>
    </row>
    <row r="51" spans="1:10" s="25" customFormat="1" ht="30" x14ac:dyDescent="0.25">
      <c r="A51" s="26" t="s">
        <v>48</v>
      </c>
      <c r="B51" s="16" t="s">
        <v>130</v>
      </c>
      <c r="C51" s="17">
        <v>93.7</v>
      </c>
      <c r="D51" s="17">
        <v>17</v>
      </c>
      <c r="E51" s="18">
        <f t="shared" si="18"/>
        <v>0.18143009605122731</v>
      </c>
      <c r="F51" s="17">
        <v>90</v>
      </c>
      <c r="G51" s="17">
        <v>89.6</v>
      </c>
      <c r="H51" s="18">
        <f t="shared" si="5"/>
        <v>0.99555555555555553</v>
      </c>
      <c r="I51" s="17">
        <f t="shared" si="8"/>
        <v>72.599999999999994</v>
      </c>
      <c r="J51" s="18">
        <f t="shared" si="9"/>
        <v>5.2705882352941176</v>
      </c>
    </row>
    <row r="52" spans="1:10" s="25" customFormat="1" x14ac:dyDescent="0.25">
      <c r="A52" s="15" t="s">
        <v>49</v>
      </c>
      <c r="B52" s="16" t="s">
        <v>131</v>
      </c>
      <c r="C52" s="17">
        <v>12743.4</v>
      </c>
      <c r="D52" s="17">
        <v>4240.2</v>
      </c>
      <c r="E52" s="18">
        <f t="shared" si="18"/>
        <v>0.33273694618390698</v>
      </c>
      <c r="F52" s="17">
        <v>10588.3</v>
      </c>
      <c r="G52" s="17">
        <v>795.5</v>
      </c>
      <c r="H52" s="18">
        <f t="shared" si="5"/>
        <v>7.51300964271885E-2</v>
      </c>
      <c r="I52" s="17">
        <f t="shared" si="8"/>
        <v>-3444.7</v>
      </c>
      <c r="J52" s="18">
        <f t="shared" si="9"/>
        <v>0.18760907504363003</v>
      </c>
    </row>
    <row r="53" spans="1:10" s="25" customFormat="1" x14ac:dyDescent="0.25">
      <c r="A53" s="19" t="s">
        <v>50</v>
      </c>
      <c r="B53" s="16" t="s">
        <v>132</v>
      </c>
      <c r="C53" s="17">
        <v>0</v>
      </c>
      <c r="D53" s="17">
        <v>0</v>
      </c>
      <c r="E53" s="18"/>
      <c r="F53" s="27"/>
      <c r="G53" s="27"/>
      <c r="H53" s="28"/>
      <c r="I53" s="17">
        <f t="shared" si="8"/>
        <v>0</v>
      </c>
      <c r="J53" s="18"/>
    </row>
    <row r="54" spans="1:10" s="25" customFormat="1" x14ac:dyDescent="0.25">
      <c r="A54" s="19" t="s">
        <v>51</v>
      </c>
      <c r="B54" s="16" t="s">
        <v>133</v>
      </c>
      <c r="C54" s="17">
        <v>0</v>
      </c>
      <c r="D54" s="17">
        <v>0</v>
      </c>
      <c r="E54" s="18"/>
      <c r="F54" s="27"/>
      <c r="G54" s="27"/>
      <c r="H54" s="28"/>
      <c r="I54" s="17">
        <f t="shared" si="8"/>
        <v>0</v>
      </c>
      <c r="J54" s="18"/>
    </row>
    <row r="55" spans="1:10" s="25" customFormat="1" x14ac:dyDescent="0.25">
      <c r="A55" s="19" t="s">
        <v>52</v>
      </c>
      <c r="B55" s="16" t="s">
        <v>134</v>
      </c>
      <c r="C55" s="17">
        <v>7436.1</v>
      </c>
      <c r="D55" s="17">
        <v>775.9</v>
      </c>
      <c r="E55" s="18">
        <f t="shared" si="18"/>
        <v>0.10434232998480386</v>
      </c>
      <c r="F55" s="17">
        <v>8901.4</v>
      </c>
      <c r="G55" s="17">
        <v>478</v>
      </c>
      <c r="H55" s="18">
        <f t="shared" si="5"/>
        <v>5.3699418069067792E-2</v>
      </c>
      <c r="I55" s="17">
        <f t="shared" si="8"/>
        <v>-297.89999999999998</v>
      </c>
      <c r="J55" s="18">
        <f t="shared" si="9"/>
        <v>0.61605877046011082</v>
      </c>
    </row>
    <row r="56" spans="1:10" s="25" customFormat="1" x14ac:dyDescent="0.25">
      <c r="A56" s="19" t="s">
        <v>53</v>
      </c>
      <c r="B56" s="16" t="s">
        <v>135</v>
      </c>
      <c r="C56" s="17">
        <v>5307.3</v>
      </c>
      <c r="D56" s="17">
        <v>3464.3</v>
      </c>
      <c r="E56" s="18">
        <f t="shared" si="18"/>
        <v>0.65274244907956969</v>
      </c>
      <c r="F56" s="17">
        <v>1686.9</v>
      </c>
      <c r="G56" s="17">
        <v>317.5</v>
      </c>
      <c r="H56" s="18">
        <f t="shared" si="5"/>
        <v>0.18821506906159227</v>
      </c>
      <c r="I56" s="17">
        <f t="shared" si="8"/>
        <v>-3146.8</v>
      </c>
      <c r="J56" s="18">
        <f t="shared" si="9"/>
        <v>9.164910660162226E-2</v>
      </c>
    </row>
    <row r="57" spans="1:10" s="25" customFormat="1" x14ac:dyDescent="0.25">
      <c r="A57" s="15" t="s">
        <v>54</v>
      </c>
      <c r="B57" s="16" t="s">
        <v>136</v>
      </c>
      <c r="C57" s="17">
        <v>112950.2</v>
      </c>
      <c r="D57" s="17">
        <v>1581</v>
      </c>
      <c r="E57" s="18">
        <f t="shared" si="18"/>
        <v>1.3997319172520279E-2</v>
      </c>
      <c r="F57" s="17">
        <v>109460.2</v>
      </c>
      <c r="G57" s="17">
        <v>11236.3</v>
      </c>
      <c r="H57" s="18">
        <f t="shared" si="5"/>
        <v>0.1026519227993371</v>
      </c>
      <c r="I57" s="17">
        <f t="shared" si="8"/>
        <v>9655.2999999999993</v>
      </c>
      <c r="J57" s="18">
        <f t="shared" si="9"/>
        <v>7.1070841239721689</v>
      </c>
    </row>
    <row r="58" spans="1:10" s="25" customFormat="1" x14ac:dyDescent="0.25">
      <c r="A58" s="26" t="s">
        <v>55</v>
      </c>
      <c r="B58" s="16" t="s">
        <v>137</v>
      </c>
      <c r="C58" s="17">
        <v>119.1</v>
      </c>
      <c r="D58" s="17">
        <v>119.1</v>
      </c>
      <c r="E58" s="18">
        <f t="shared" si="18"/>
        <v>1</v>
      </c>
      <c r="F58" s="17">
        <v>196.3</v>
      </c>
      <c r="G58" s="17">
        <v>196.3</v>
      </c>
      <c r="H58" s="18">
        <f t="shared" si="5"/>
        <v>1</v>
      </c>
      <c r="I58" s="17">
        <f t="shared" si="8"/>
        <v>77.200000000000017</v>
      </c>
      <c r="J58" s="18">
        <f t="shared" si="9"/>
        <v>1.6481947942905124</v>
      </c>
    </row>
    <row r="59" spans="1:10" s="25" customFormat="1" x14ac:dyDescent="0.25">
      <c r="A59" s="26" t="s">
        <v>56</v>
      </c>
      <c r="B59" s="16" t="s">
        <v>138</v>
      </c>
      <c r="C59" s="17">
        <v>112401.2</v>
      </c>
      <c r="D59" s="17">
        <v>1068.5</v>
      </c>
      <c r="E59" s="18">
        <f t="shared" si="18"/>
        <v>9.5061262691145641E-3</v>
      </c>
      <c r="F59" s="17">
        <v>109157.4</v>
      </c>
      <c r="G59" s="17">
        <v>10939.6</v>
      </c>
      <c r="H59" s="18">
        <f t="shared" si="5"/>
        <v>0.10021858344005996</v>
      </c>
      <c r="I59" s="17">
        <f t="shared" si="8"/>
        <v>9871.1</v>
      </c>
      <c r="J59" s="18">
        <f t="shared" si="9"/>
        <v>10.238277959756669</v>
      </c>
    </row>
    <row r="60" spans="1:10" s="25" customFormat="1" x14ac:dyDescent="0.25">
      <c r="A60" s="26" t="s">
        <v>57</v>
      </c>
      <c r="B60" s="16" t="s">
        <v>139</v>
      </c>
      <c r="C60" s="17">
        <v>0</v>
      </c>
      <c r="D60" s="17">
        <v>0</v>
      </c>
      <c r="E60" s="18"/>
      <c r="F60" s="27"/>
      <c r="G60" s="27"/>
      <c r="H60" s="28"/>
      <c r="I60" s="17">
        <f t="shared" si="8"/>
        <v>0</v>
      </c>
      <c r="J60" s="18"/>
    </row>
    <row r="61" spans="1:10" s="25" customFormat="1" x14ac:dyDescent="0.25">
      <c r="A61" s="26" t="s">
        <v>58</v>
      </c>
      <c r="B61" s="16" t="s">
        <v>140</v>
      </c>
      <c r="C61" s="17">
        <v>429.9</v>
      </c>
      <c r="D61" s="17">
        <v>393.4</v>
      </c>
      <c r="E61" s="18">
        <f t="shared" si="18"/>
        <v>0.91509653407769254</v>
      </c>
      <c r="F61" s="17">
        <v>106.5</v>
      </c>
      <c r="G61" s="17">
        <v>100.4</v>
      </c>
      <c r="H61" s="18">
        <f t="shared" si="5"/>
        <v>0.94272300469483572</v>
      </c>
      <c r="I61" s="17">
        <f t="shared" si="8"/>
        <v>-293</v>
      </c>
      <c r="J61" s="18">
        <f t="shared" si="9"/>
        <v>0.25521098118962893</v>
      </c>
    </row>
    <row r="62" spans="1:10" s="25" customFormat="1" x14ac:dyDescent="0.25">
      <c r="A62" s="15" t="s">
        <v>59</v>
      </c>
      <c r="B62" s="16" t="s">
        <v>141</v>
      </c>
      <c r="C62" s="17">
        <v>7356.1</v>
      </c>
      <c r="D62" s="17">
        <v>2519.1999999999998</v>
      </c>
      <c r="E62" s="18">
        <f t="shared" si="18"/>
        <v>0.34246407743233503</v>
      </c>
      <c r="F62" s="17">
        <v>30863.8</v>
      </c>
      <c r="G62" s="17">
        <v>2639.7</v>
      </c>
      <c r="H62" s="18">
        <f t="shared" si="5"/>
        <v>8.5527381592674909E-2</v>
      </c>
      <c r="I62" s="17">
        <f t="shared" si="8"/>
        <v>120.5</v>
      </c>
      <c r="J62" s="18">
        <f t="shared" si="9"/>
        <v>1.0478326452842173</v>
      </c>
    </row>
    <row r="63" spans="1:10" s="25" customFormat="1" x14ac:dyDescent="0.25">
      <c r="A63" s="19" t="s">
        <v>60</v>
      </c>
      <c r="B63" s="16" t="s">
        <v>142</v>
      </c>
      <c r="C63" s="17">
        <v>7356.1</v>
      </c>
      <c r="D63" s="17">
        <v>2519.1999999999998</v>
      </c>
      <c r="E63" s="18">
        <f t="shared" ref="E63:E93" si="21">D63/C63</f>
        <v>0.34246407743233503</v>
      </c>
      <c r="F63" s="17">
        <v>30863.8</v>
      </c>
      <c r="G63" s="17">
        <v>2639.7</v>
      </c>
      <c r="H63" s="18">
        <f t="shared" ref="H63:H94" si="22">G63/F63</f>
        <v>8.5527381592674909E-2</v>
      </c>
      <c r="I63" s="17">
        <f t="shared" ref="I63:I96" si="23">G63-D63</f>
        <v>120.5</v>
      </c>
      <c r="J63" s="18">
        <f t="shared" ref="J63:J96" si="24">G63/D63</f>
        <v>1.0478326452842173</v>
      </c>
    </row>
    <row r="64" spans="1:10" s="25" customFormat="1" x14ac:dyDescent="0.25">
      <c r="A64" s="15" t="s">
        <v>61</v>
      </c>
      <c r="B64" s="16" t="s">
        <v>143</v>
      </c>
      <c r="C64" s="17">
        <v>872931</v>
      </c>
      <c r="D64" s="17">
        <v>643094.4</v>
      </c>
      <c r="E64" s="18">
        <f t="shared" si="21"/>
        <v>0.73670702495386231</v>
      </c>
      <c r="F64" s="17">
        <v>877660.3</v>
      </c>
      <c r="G64" s="17">
        <v>657583.5</v>
      </c>
      <c r="H64" s="18">
        <f t="shared" si="22"/>
        <v>0.74924603516873212</v>
      </c>
      <c r="I64" s="17">
        <f t="shared" si="23"/>
        <v>14489.099999999977</v>
      </c>
      <c r="J64" s="18">
        <f t="shared" si="24"/>
        <v>1.0225302848228814</v>
      </c>
    </row>
    <row r="65" spans="1:10" s="25" customFormat="1" x14ac:dyDescent="0.25">
      <c r="A65" s="26" t="s">
        <v>62</v>
      </c>
      <c r="B65" s="16" t="s">
        <v>144</v>
      </c>
      <c r="C65" s="17">
        <v>243436.3</v>
      </c>
      <c r="D65" s="17">
        <v>173394.5</v>
      </c>
      <c r="E65" s="18">
        <f t="shared" si="21"/>
        <v>0.7122787357514061</v>
      </c>
      <c r="F65" s="17">
        <v>289474.8</v>
      </c>
      <c r="G65" s="17">
        <v>233847.6</v>
      </c>
      <c r="H65" s="18">
        <f t="shared" si="22"/>
        <v>0.80783404980329898</v>
      </c>
      <c r="I65" s="17">
        <f t="shared" si="23"/>
        <v>60453.100000000006</v>
      </c>
      <c r="J65" s="18">
        <f t="shared" si="24"/>
        <v>1.3486448532104536</v>
      </c>
    </row>
    <row r="66" spans="1:10" s="25" customFormat="1" x14ac:dyDescent="0.25">
      <c r="A66" s="26" t="s">
        <v>63</v>
      </c>
      <c r="B66" s="16" t="s">
        <v>145</v>
      </c>
      <c r="C66" s="17">
        <v>563931.5</v>
      </c>
      <c r="D66" s="17">
        <v>423577.1</v>
      </c>
      <c r="E66" s="18">
        <f t="shared" si="21"/>
        <v>0.7511144527305178</v>
      </c>
      <c r="F66" s="17">
        <v>510089.60000000003</v>
      </c>
      <c r="G66" s="17">
        <v>370938.2</v>
      </c>
      <c r="H66" s="18">
        <f t="shared" si="22"/>
        <v>0.72720204450355386</v>
      </c>
      <c r="I66" s="17">
        <f t="shared" si="23"/>
        <v>-52638.899999999965</v>
      </c>
      <c r="J66" s="18">
        <f t="shared" si="24"/>
        <v>0.87572770104899444</v>
      </c>
    </row>
    <row r="67" spans="1:10" s="25" customFormat="1" x14ac:dyDescent="0.25">
      <c r="A67" s="26" t="s">
        <v>64</v>
      </c>
      <c r="B67" s="16" t="s">
        <v>146</v>
      </c>
      <c r="C67" s="17">
        <v>41202.800000000003</v>
      </c>
      <c r="D67" s="17">
        <v>28047.5</v>
      </c>
      <c r="E67" s="18">
        <f t="shared" si="21"/>
        <v>0.68071830069801076</v>
      </c>
      <c r="F67" s="17">
        <v>48061.9</v>
      </c>
      <c r="G67" s="17">
        <v>31721.200000000001</v>
      </c>
      <c r="H67" s="18">
        <f t="shared" si="22"/>
        <v>0.66000719904955896</v>
      </c>
      <c r="I67" s="17">
        <f t="shared" si="23"/>
        <v>3673.7000000000007</v>
      </c>
      <c r="J67" s="18">
        <f t="shared" si="24"/>
        <v>1.1309813708886711</v>
      </c>
    </row>
    <row r="68" spans="1:10" s="25" customFormat="1" ht="30" x14ac:dyDescent="0.25">
      <c r="A68" s="26" t="s">
        <v>65</v>
      </c>
      <c r="B68" s="16" t="s">
        <v>147</v>
      </c>
      <c r="C68" s="17">
        <v>468.7</v>
      </c>
      <c r="D68" s="17">
        <v>341.7</v>
      </c>
      <c r="E68" s="18">
        <f t="shared" si="21"/>
        <v>0.729037764028163</v>
      </c>
      <c r="F68" s="17">
        <v>236.9</v>
      </c>
      <c r="G68" s="17">
        <v>48.3</v>
      </c>
      <c r="H68" s="18">
        <f t="shared" si="22"/>
        <v>0.20388349514563106</v>
      </c>
      <c r="I68" s="17">
        <f t="shared" si="23"/>
        <v>-293.39999999999998</v>
      </c>
      <c r="J68" s="18">
        <f t="shared" si="24"/>
        <v>0.14135206321334504</v>
      </c>
    </row>
    <row r="69" spans="1:10" s="25" customFormat="1" x14ac:dyDescent="0.25">
      <c r="A69" s="26" t="s">
        <v>66</v>
      </c>
      <c r="B69" s="16" t="s">
        <v>148</v>
      </c>
      <c r="C69" s="17">
        <v>2527.6999999999998</v>
      </c>
      <c r="D69" s="17">
        <v>2368.6</v>
      </c>
      <c r="E69" s="18">
        <f t="shared" si="21"/>
        <v>0.937057403964078</v>
      </c>
      <c r="F69" s="17">
        <v>183</v>
      </c>
      <c r="G69" s="17">
        <v>55</v>
      </c>
      <c r="H69" s="18">
        <f t="shared" si="22"/>
        <v>0.30054644808743169</v>
      </c>
      <c r="I69" s="17">
        <f t="shared" si="23"/>
        <v>-2313.6</v>
      </c>
      <c r="J69" s="18">
        <f t="shared" si="24"/>
        <v>2.3220467786878324E-2</v>
      </c>
    </row>
    <row r="70" spans="1:10" s="25" customFormat="1" x14ac:dyDescent="0.25">
      <c r="A70" s="26" t="s">
        <v>67</v>
      </c>
      <c r="B70" s="16" t="s">
        <v>149</v>
      </c>
      <c r="C70" s="17">
        <v>21364</v>
      </c>
      <c r="D70" s="17">
        <v>15365</v>
      </c>
      <c r="E70" s="18">
        <f t="shared" si="21"/>
        <v>0.7192005242463958</v>
      </c>
      <c r="F70" s="17">
        <v>29614.1</v>
      </c>
      <c r="G70" s="17">
        <v>20973.200000000001</v>
      </c>
      <c r="H70" s="18">
        <f t="shared" si="22"/>
        <v>0.70821669407478205</v>
      </c>
      <c r="I70" s="17">
        <f t="shared" si="23"/>
        <v>5608.2000000000007</v>
      </c>
      <c r="J70" s="18">
        <f t="shared" si="24"/>
        <v>1.36499837292548</v>
      </c>
    </row>
    <row r="71" spans="1:10" s="25" customFormat="1" x14ac:dyDescent="0.25">
      <c r="A71" s="15" t="s">
        <v>68</v>
      </c>
      <c r="B71" s="16" t="s">
        <v>150</v>
      </c>
      <c r="C71" s="17">
        <v>15235.3</v>
      </c>
      <c r="D71" s="17">
        <v>10656.7</v>
      </c>
      <c r="E71" s="18">
        <f t="shared" si="21"/>
        <v>0.6994742473072405</v>
      </c>
      <c r="F71" s="17">
        <v>21099.8</v>
      </c>
      <c r="G71" s="17">
        <v>15476.499999999998</v>
      </c>
      <c r="H71" s="18">
        <f t="shared" si="22"/>
        <v>0.73349036483758134</v>
      </c>
      <c r="I71" s="17">
        <f t="shared" si="23"/>
        <v>4819.7999999999975</v>
      </c>
      <c r="J71" s="18">
        <f t="shared" si="24"/>
        <v>1.4522788480486453</v>
      </c>
    </row>
    <row r="72" spans="1:10" s="25" customFormat="1" x14ac:dyDescent="0.25">
      <c r="A72" s="19" t="s">
        <v>69</v>
      </c>
      <c r="B72" s="16" t="s">
        <v>151</v>
      </c>
      <c r="C72" s="17">
        <v>15235.3</v>
      </c>
      <c r="D72" s="17">
        <v>10656.7</v>
      </c>
      <c r="E72" s="18">
        <f t="shared" si="21"/>
        <v>0.6994742473072405</v>
      </c>
      <c r="F72" s="17">
        <v>21099.8</v>
      </c>
      <c r="G72" s="17">
        <v>15476.499999999998</v>
      </c>
      <c r="H72" s="18">
        <f t="shared" si="22"/>
        <v>0.73349036483758134</v>
      </c>
      <c r="I72" s="17">
        <f t="shared" si="23"/>
        <v>4819.7999999999975</v>
      </c>
      <c r="J72" s="18">
        <f t="shared" si="24"/>
        <v>1.4522788480486453</v>
      </c>
    </row>
    <row r="73" spans="1:10" s="25" customFormat="1" x14ac:dyDescent="0.25">
      <c r="A73" s="19" t="s">
        <v>70</v>
      </c>
      <c r="B73" s="16" t="s">
        <v>152</v>
      </c>
      <c r="C73" s="17">
        <v>0</v>
      </c>
      <c r="D73" s="17">
        <v>0</v>
      </c>
      <c r="E73" s="18"/>
      <c r="F73" s="27"/>
      <c r="G73" s="27"/>
      <c r="H73" s="28"/>
      <c r="I73" s="17">
        <f t="shared" si="23"/>
        <v>0</v>
      </c>
      <c r="J73" s="18"/>
    </row>
    <row r="74" spans="1:10" s="25" customFormat="1" x14ac:dyDescent="0.25">
      <c r="A74" s="15" t="s">
        <v>71</v>
      </c>
      <c r="B74" s="16" t="s">
        <v>153</v>
      </c>
      <c r="C74" s="17">
        <v>282.5</v>
      </c>
      <c r="D74" s="17">
        <v>282.5</v>
      </c>
      <c r="E74" s="18">
        <f t="shared" si="21"/>
        <v>1</v>
      </c>
      <c r="F74" s="17">
        <v>862.1</v>
      </c>
      <c r="G74" s="17">
        <v>862.1</v>
      </c>
      <c r="H74" s="18">
        <f t="shared" si="22"/>
        <v>1</v>
      </c>
      <c r="I74" s="17">
        <f t="shared" si="23"/>
        <v>579.6</v>
      </c>
      <c r="J74" s="18">
        <f t="shared" si="24"/>
        <v>3.0516814159292038</v>
      </c>
    </row>
    <row r="75" spans="1:10" s="25" customFormat="1" x14ac:dyDescent="0.25">
      <c r="A75" s="26" t="s">
        <v>72</v>
      </c>
      <c r="B75" s="16" t="s">
        <v>154</v>
      </c>
      <c r="C75" s="17">
        <v>282.5</v>
      </c>
      <c r="D75" s="17">
        <v>282.5</v>
      </c>
      <c r="E75" s="18">
        <f t="shared" si="21"/>
        <v>1</v>
      </c>
      <c r="F75" s="17">
        <v>862.1</v>
      </c>
      <c r="G75" s="17">
        <v>862.1</v>
      </c>
      <c r="H75" s="18">
        <f t="shared" si="22"/>
        <v>1</v>
      </c>
      <c r="I75" s="17">
        <f t="shared" si="23"/>
        <v>579.6</v>
      </c>
      <c r="J75" s="18">
        <f t="shared" si="24"/>
        <v>3.0516814159292038</v>
      </c>
    </row>
    <row r="76" spans="1:10" s="25" customFormat="1" x14ac:dyDescent="0.25">
      <c r="A76" s="15" t="s">
        <v>73</v>
      </c>
      <c r="B76" s="16" t="s">
        <v>155</v>
      </c>
      <c r="C76" s="17">
        <v>28324.799999999999</v>
      </c>
      <c r="D76" s="17">
        <v>21106.2</v>
      </c>
      <c r="E76" s="18">
        <f t="shared" si="21"/>
        <v>0.74514912726656501</v>
      </c>
      <c r="F76" s="17">
        <v>12355.6</v>
      </c>
      <c r="G76" s="17">
        <v>9883.4</v>
      </c>
      <c r="H76" s="18">
        <f t="shared" si="22"/>
        <v>0.79991259024248107</v>
      </c>
      <c r="I76" s="17">
        <f t="shared" si="23"/>
        <v>-11222.800000000001</v>
      </c>
      <c r="J76" s="18">
        <f t="shared" si="24"/>
        <v>0.46826998701803257</v>
      </c>
    </row>
    <row r="77" spans="1:10" s="25" customFormat="1" x14ac:dyDescent="0.25">
      <c r="A77" s="19" t="s">
        <v>74</v>
      </c>
      <c r="B77" s="16" t="s">
        <v>156</v>
      </c>
      <c r="C77" s="17">
        <v>6225</v>
      </c>
      <c r="D77" s="17">
        <v>5571.4</v>
      </c>
      <c r="E77" s="18">
        <f t="shared" si="21"/>
        <v>0.89500401606425695</v>
      </c>
      <c r="F77" s="17">
        <v>6979</v>
      </c>
      <c r="G77" s="17">
        <v>6293.3</v>
      </c>
      <c r="H77" s="18">
        <f t="shared" si="22"/>
        <v>0.90174810144719875</v>
      </c>
      <c r="I77" s="17">
        <f t="shared" si="23"/>
        <v>721.90000000000055</v>
      </c>
      <c r="J77" s="18">
        <f t="shared" si="24"/>
        <v>1.1295724593459455</v>
      </c>
    </row>
    <row r="78" spans="1:10" s="25" customFormat="1" x14ac:dyDescent="0.25">
      <c r="A78" s="19" t="s">
        <v>75</v>
      </c>
      <c r="B78" s="16" t="s">
        <v>157</v>
      </c>
      <c r="C78" s="17">
        <v>14693.2</v>
      </c>
      <c r="D78" s="17">
        <v>10928.6</v>
      </c>
      <c r="E78" s="18">
        <f t="shared" si="21"/>
        <v>0.7437862412544578</v>
      </c>
      <c r="F78" s="27"/>
      <c r="G78" s="27"/>
      <c r="H78" s="28"/>
      <c r="I78" s="17">
        <f t="shared" si="23"/>
        <v>-10928.6</v>
      </c>
      <c r="J78" s="18">
        <f t="shared" si="24"/>
        <v>0</v>
      </c>
    </row>
    <row r="79" spans="1:10" s="25" customFormat="1" x14ac:dyDescent="0.25">
      <c r="A79" s="19" t="s">
        <v>76</v>
      </c>
      <c r="B79" s="16" t="s">
        <v>158</v>
      </c>
      <c r="C79" s="17">
        <v>4149.2</v>
      </c>
      <c r="D79" s="17">
        <v>2363</v>
      </c>
      <c r="E79" s="18">
        <f t="shared" si="21"/>
        <v>0.5695073749156464</v>
      </c>
      <c r="F79" s="17">
        <v>3600.1</v>
      </c>
      <c r="G79" s="17">
        <v>2416.5</v>
      </c>
      <c r="H79" s="18">
        <f t="shared" si="22"/>
        <v>0.67123135468459216</v>
      </c>
      <c r="I79" s="17">
        <f t="shared" si="23"/>
        <v>53.5</v>
      </c>
      <c r="J79" s="18">
        <f t="shared" si="24"/>
        <v>1.0226407109606432</v>
      </c>
    </row>
    <row r="80" spans="1:10" s="25" customFormat="1" x14ac:dyDescent="0.25">
      <c r="A80" s="19" t="s">
        <v>77</v>
      </c>
      <c r="B80" s="16" t="s">
        <v>159</v>
      </c>
      <c r="C80" s="17">
        <v>3257.4</v>
      </c>
      <c r="D80" s="17">
        <v>2243.1999999999998</v>
      </c>
      <c r="E80" s="18">
        <f t="shared" si="21"/>
        <v>0.68864738748695276</v>
      </c>
      <c r="F80" s="17">
        <v>1776.5</v>
      </c>
      <c r="G80" s="17">
        <v>1173.5999999999999</v>
      </c>
      <c r="H80" s="18">
        <f t="shared" si="22"/>
        <v>0.66062482409231627</v>
      </c>
      <c r="I80" s="17">
        <f t="shared" si="23"/>
        <v>-1069.5999999999999</v>
      </c>
      <c r="J80" s="18">
        <f t="shared" si="24"/>
        <v>0.52318116975748929</v>
      </c>
    </row>
    <row r="81" spans="1:10" s="25" customFormat="1" x14ac:dyDescent="0.25">
      <c r="A81" s="15" t="s">
        <v>78</v>
      </c>
      <c r="B81" s="16" t="s">
        <v>160</v>
      </c>
      <c r="C81" s="17">
        <v>12343.8</v>
      </c>
      <c r="D81" s="17">
        <v>8765.7000000000007</v>
      </c>
      <c r="E81" s="18">
        <f t="shared" si="21"/>
        <v>0.71012978175278285</v>
      </c>
      <c r="F81" s="17">
        <v>13818.8</v>
      </c>
      <c r="G81" s="17">
        <v>10405</v>
      </c>
      <c r="H81" s="18">
        <f t="shared" si="22"/>
        <v>0.75295973601180999</v>
      </c>
      <c r="I81" s="17">
        <f t="shared" si="23"/>
        <v>1639.2999999999993</v>
      </c>
      <c r="J81" s="18">
        <f t="shared" si="24"/>
        <v>1.1870130166444208</v>
      </c>
    </row>
    <row r="82" spans="1:10" s="25" customFormat="1" x14ac:dyDescent="0.25">
      <c r="A82" s="19" t="s">
        <v>79</v>
      </c>
      <c r="B82" s="16" t="s">
        <v>161</v>
      </c>
      <c r="C82" s="17">
        <v>12343.8</v>
      </c>
      <c r="D82" s="17">
        <v>8765.7000000000007</v>
      </c>
      <c r="E82" s="18">
        <f t="shared" si="21"/>
        <v>0.71012978175278285</v>
      </c>
      <c r="F82" s="17">
        <v>13818.8</v>
      </c>
      <c r="G82" s="17">
        <v>10405</v>
      </c>
      <c r="H82" s="18">
        <f t="shared" si="22"/>
        <v>0.75295973601180999</v>
      </c>
      <c r="I82" s="17">
        <f t="shared" si="23"/>
        <v>1639.2999999999993</v>
      </c>
      <c r="J82" s="18">
        <f t="shared" si="24"/>
        <v>1.1870130166444208</v>
      </c>
    </row>
    <row r="83" spans="1:10" s="25" customFormat="1" x14ac:dyDescent="0.25">
      <c r="A83" s="15" t="s">
        <v>80</v>
      </c>
      <c r="B83" s="16" t="s">
        <v>162</v>
      </c>
      <c r="C83" s="17">
        <v>131</v>
      </c>
      <c r="D83" s="17">
        <v>0</v>
      </c>
      <c r="E83" s="18">
        <f t="shared" si="21"/>
        <v>0</v>
      </c>
      <c r="F83" s="17">
        <v>133</v>
      </c>
      <c r="G83" s="17">
        <v>0</v>
      </c>
      <c r="H83" s="18">
        <f t="shared" si="22"/>
        <v>0</v>
      </c>
      <c r="I83" s="17">
        <f t="shared" si="23"/>
        <v>0</v>
      </c>
      <c r="J83" s="18"/>
    </row>
    <row r="84" spans="1:10" s="25" customFormat="1" x14ac:dyDescent="0.25">
      <c r="A84" s="19" t="s">
        <v>81</v>
      </c>
      <c r="B84" s="16" t="s">
        <v>163</v>
      </c>
      <c r="C84" s="17">
        <v>131</v>
      </c>
      <c r="D84" s="17">
        <v>0</v>
      </c>
      <c r="E84" s="18">
        <f t="shared" si="21"/>
        <v>0</v>
      </c>
      <c r="F84" s="17">
        <v>133</v>
      </c>
      <c r="G84" s="17"/>
      <c r="H84" s="18">
        <f t="shared" si="22"/>
        <v>0</v>
      </c>
      <c r="I84" s="17">
        <f t="shared" si="23"/>
        <v>0</v>
      </c>
      <c r="J84" s="18"/>
    </row>
    <row r="85" spans="1:10" s="25" customFormat="1" ht="45" x14ac:dyDescent="0.25">
      <c r="A85" s="20" t="s">
        <v>82</v>
      </c>
      <c r="B85" s="16" t="s">
        <v>164</v>
      </c>
      <c r="C85" s="17">
        <v>93294.9</v>
      </c>
      <c r="D85" s="17">
        <v>70984.5</v>
      </c>
      <c r="E85" s="18">
        <f t="shared" si="21"/>
        <v>0.76086152619275016</v>
      </c>
      <c r="F85" s="17">
        <v>100293.7</v>
      </c>
      <c r="G85" s="17">
        <v>72091.399999999994</v>
      </c>
      <c r="H85" s="18">
        <f t="shared" si="22"/>
        <v>0.71880287595332504</v>
      </c>
      <c r="I85" s="17">
        <f t="shared" si="23"/>
        <v>1106.8999999999942</v>
      </c>
      <c r="J85" s="18">
        <f t="shared" si="24"/>
        <v>1.0155935450696982</v>
      </c>
    </row>
    <row r="86" spans="1:10" s="25" customFormat="1" ht="30" x14ac:dyDescent="0.25">
      <c r="A86" s="26" t="s">
        <v>83</v>
      </c>
      <c r="B86" s="16" t="s">
        <v>165</v>
      </c>
      <c r="C86" s="17">
        <v>87054.9</v>
      </c>
      <c r="D86" s="17">
        <v>69113.5</v>
      </c>
      <c r="E86" s="18">
        <f t="shared" si="21"/>
        <v>0.79390706324399896</v>
      </c>
      <c r="F86" s="17">
        <v>97352.3</v>
      </c>
      <c r="G86" s="17">
        <v>71550</v>
      </c>
      <c r="H86" s="18">
        <f t="shared" si="22"/>
        <v>0.734959523298371</v>
      </c>
      <c r="I86" s="17">
        <f t="shared" si="23"/>
        <v>2436.5</v>
      </c>
      <c r="J86" s="18">
        <f t="shared" si="24"/>
        <v>1.0352536045779768</v>
      </c>
    </row>
    <row r="87" spans="1:10" s="25" customFormat="1" x14ac:dyDescent="0.25">
      <c r="A87" s="26" t="s">
        <v>84</v>
      </c>
      <c r="B87" s="16" t="s">
        <v>166</v>
      </c>
      <c r="C87" s="17">
        <v>0</v>
      </c>
      <c r="D87" s="17">
        <v>0</v>
      </c>
      <c r="E87" s="18"/>
      <c r="F87" s="27"/>
      <c r="G87" s="27"/>
      <c r="H87" s="28"/>
      <c r="I87" s="17">
        <f t="shared" si="23"/>
        <v>0</v>
      </c>
      <c r="J87" s="18"/>
    </row>
    <row r="88" spans="1:10" s="25" customFormat="1" x14ac:dyDescent="0.25">
      <c r="A88" s="26" t="s">
        <v>85</v>
      </c>
      <c r="B88" s="16" t="s">
        <v>167</v>
      </c>
      <c r="C88" s="17">
        <v>6240</v>
      </c>
      <c r="D88" s="17">
        <v>1871</v>
      </c>
      <c r="E88" s="18">
        <f t="shared" si="21"/>
        <v>0.29983974358974358</v>
      </c>
      <c r="F88" s="17">
        <v>2941.4</v>
      </c>
      <c r="G88" s="17">
        <v>541.4</v>
      </c>
      <c r="H88" s="18">
        <f t="shared" si="22"/>
        <v>0.18406201128714217</v>
      </c>
      <c r="I88" s="17">
        <f t="shared" si="23"/>
        <v>-1329.6</v>
      </c>
      <c r="J88" s="18">
        <f t="shared" si="24"/>
        <v>0.28936397648316409</v>
      </c>
    </row>
    <row r="89" spans="1:10" x14ac:dyDescent="0.25">
      <c r="A89" s="15" t="s">
        <v>14</v>
      </c>
      <c r="B89" s="16" t="s">
        <v>12</v>
      </c>
      <c r="C89" s="17">
        <f>C5-C35</f>
        <v>-38224</v>
      </c>
      <c r="D89" s="17">
        <f>D5-D35</f>
        <v>7715.1000000000931</v>
      </c>
      <c r="E89" s="18"/>
      <c r="F89" s="17">
        <f>F5-F35</f>
        <v>-57925.800000000047</v>
      </c>
      <c r="G89" s="17">
        <f>G5-G35</f>
        <v>-13955.500000000116</v>
      </c>
      <c r="H89" s="18"/>
      <c r="I89" s="17">
        <f t="shared" si="23"/>
        <v>-21670.60000000021</v>
      </c>
      <c r="J89" s="18">
        <f t="shared" si="24"/>
        <v>-1.80885536156368</v>
      </c>
    </row>
    <row r="90" spans="1:10" x14ac:dyDescent="0.25">
      <c r="A90" s="15" t="s">
        <v>168</v>
      </c>
      <c r="B90" s="16" t="s">
        <v>12</v>
      </c>
      <c r="C90" s="17">
        <f>C92+C95+C96</f>
        <v>38224</v>
      </c>
      <c r="D90" s="17">
        <v>-7715.1</v>
      </c>
      <c r="E90" s="18"/>
      <c r="F90" s="17">
        <f>F92+F95+F96</f>
        <v>57925.8</v>
      </c>
      <c r="G90" s="17">
        <f>G92+G95+G96</f>
        <v>13955.5</v>
      </c>
      <c r="H90" s="18"/>
      <c r="I90" s="17">
        <f t="shared" si="23"/>
        <v>21670.6</v>
      </c>
      <c r="J90" s="18">
        <f t="shared" si="24"/>
        <v>-1.8088553615636866</v>
      </c>
    </row>
    <row r="91" spans="1:10" x14ac:dyDescent="0.25">
      <c r="A91" s="19" t="s">
        <v>169</v>
      </c>
      <c r="B91" s="16"/>
      <c r="C91" s="17"/>
      <c r="D91" s="17"/>
      <c r="E91" s="18"/>
      <c r="F91" s="17"/>
      <c r="G91" s="17"/>
      <c r="H91" s="18"/>
      <c r="I91" s="17"/>
      <c r="J91" s="18"/>
    </row>
    <row r="92" spans="1:10" x14ac:dyDescent="0.25">
      <c r="A92" s="20" t="s">
        <v>86</v>
      </c>
      <c r="B92" s="16" t="s">
        <v>170</v>
      </c>
      <c r="C92" s="17">
        <f>C93-C94</f>
        <v>21000</v>
      </c>
      <c r="D92" s="17">
        <f>D93-D94</f>
        <v>0</v>
      </c>
      <c r="E92" s="18"/>
      <c r="F92" s="17">
        <f>F93-F94</f>
        <v>21800</v>
      </c>
      <c r="G92" s="17">
        <f>G93-G94</f>
        <v>0</v>
      </c>
      <c r="H92" s="18"/>
      <c r="I92" s="17">
        <f t="shared" si="23"/>
        <v>0</v>
      </c>
      <c r="J92" s="18"/>
    </row>
    <row r="93" spans="1:10" ht="30" x14ac:dyDescent="0.25">
      <c r="A93" s="20" t="s">
        <v>171</v>
      </c>
      <c r="B93" s="16" t="s">
        <v>172</v>
      </c>
      <c r="C93" s="17">
        <v>21000</v>
      </c>
      <c r="D93" s="17"/>
      <c r="E93" s="18">
        <f t="shared" si="21"/>
        <v>0</v>
      </c>
      <c r="F93" s="17">
        <v>21800</v>
      </c>
      <c r="G93" s="17"/>
      <c r="H93" s="18">
        <f t="shared" si="22"/>
        <v>0</v>
      </c>
      <c r="I93" s="17">
        <f t="shared" si="23"/>
        <v>0</v>
      </c>
      <c r="J93" s="18"/>
    </row>
    <row r="94" spans="1:10" ht="30" x14ac:dyDescent="0.25">
      <c r="A94" s="20" t="s">
        <v>87</v>
      </c>
      <c r="B94" s="16" t="s">
        <v>173</v>
      </c>
      <c r="C94" s="17">
        <v>0</v>
      </c>
      <c r="D94" s="17">
        <v>0</v>
      </c>
      <c r="E94" s="18"/>
      <c r="F94" s="17">
        <v>0</v>
      </c>
      <c r="G94" s="17">
        <v>0</v>
      </c>
      <c r="H94" s="18"/>
      <c r="I94" s="17">
        <f t="shared" si="23"/>
        <v>0</v>
      </c>
      <c r="J94" s="18"/>
    </row>
    <row r="95" spans="1:10" x14ac:dyDescent="0.25">
      <c r="A95" s="20" t="s">
        <v>88</v>
      </c>
      <c r="B95" s="16" t="s">
        <v>174</v>
      </c>
      <c r="C95" s="17">
        <v>0</v>
      </c>
      <c r="D95" s="17">
        <v>0</v>
      </c>
      <c r="E95" s="18">
        <v>0</v>
      </c>
      <c r="F95" s="17">
        <v>0</v>
      </c>
      <c r="G95" s="17">
        <v>0</v>
      </c>
      <c r="H95" s="18"/>
      <c r="I95" s="17">
        <f t="shared" si="23"/>
        <v>0</v>
      </c>
      <c r="J95" s="18"/>
    </row>
    <row r="96" spans="1:10" x14ac:dyDescent="0.25">
      <c r="A96" s="20" t="s">
        <v>175</v>
      </c>
      <c r="B96" s="16" t="s">
        <v>176</v>
      </c>
      <c r="C96" s="17">
        <v>17224</v>
      </c>
      <c r="D96" s="17">
        <v>62929.4</v>
      </c>
      <c r="E96" s="18"/>
      <c r="F96" s="17">
        <v>36125.800000000003</v>
      </c>
      <c r="G96" s="17">
        <v>13955.5</v>
      </c>
      <c r="H96" s="18"/>
      <c r="I96" s="17">
        <f t="shared" si="23"/>
        <v>-48973.9</v>
      </c>
      <c r="J96" s="18">
        <f t="shared" si="24"/>
        <v>0.22176438993538791</v>
      </c>
    </row>
    <row r="97" spans="1:10" x14ac:dyDescent="0.25">
      <c r="A97" s="21"/>
      <c r="B97" s="21"/>
      <c r="C97" s="22"/>
      <c r="D97" s="22"/>
      <c r="E97" s="21"/>
      <c r="F97" s="21"/>
      <c r="G97" s="21"/>
      <c r="H97" s="21"/>
      <c r="I97" s="21"/>
      <c r="J97" s="21"/>
    </row>
  </sheetData>
  <autoFilter ref="A3:J96" xr:uid="{00000000-0009-0000-0000-000000000000}"/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2022-08-25T01:18:30Z</cp:lastPrinted>
  <dcterms:created xsi:type="dcterms:W3CDTF">2022-03-21T03:28:52Z</dcterms:created>
  <dcterms:modified xsi:type="dcterms:W3CDTF">2023-10-24T07:10:13Z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