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/>
  <mc:AlternateContent xmlns:mc="http://schemas.openxmlformats.org/markup-compatibility/2006">
    <mc:Choice Requires="x15">
      <x15ac:absPath xmlns:x15ac="http://schemas.microsoft.com/office/spreadsheetml/2010/11/ac" url="\\192.168.0.1\почта$\Исполнение на сайт МОНИТОРИНГ\2022 год\"/>
    </mc:Choice>
  </mc:AlternateContent>
  <xr:revisionPtr revIDLastSave="0" documentId="13_ncr:1_{E49B90B5-FADB-4E8A-AC1E-0E49CCA82790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Лист" sheetId="2" r:id="rId1"/>
  </sheets>
  <definedNames>
    <definedName name="_xlnm._FilterDatabase" localSheetId="0" hidden="1">Лист!$A$3:$J$96</definedName>
    <definedName name="_xlnm.Print_Titles" localSheetId="0">Лист!$2:$4</definedName>
    <definedName name="_xlnm.Print_Area" localSheetId="0">Лист!$A$1:$J$96</definedName>
  </definedNames>
  <calcPr calcId="191029" refMode="R1C1"/>
</workbook>
</file>

<file path=xl/calcChain.xml><?xml version="1.0" encoding="utf-8"?>
<calcChain xmlns="http://schemas.openxmlformats.org/spreadsheetml/2006/main">
  <c r="I35" i="2" l="1"/>
  <c r="J13" i="2" l="1"/>
  <c r="G8" i="2"/>
  <c r="G35" i="2" l="1"/>
  <c r="F35" i="2"/>
  <c r="H34" i="2" l="1"/>
  <c r="H33" i="2"/>
  <c r="H19" i="2"/>
  <c r="H13" i="2"/>
  <c r="C27" i="2" l="1"/>
  <c r="J32" i="2"/>
  <c r="H32" i="2"/>
  <c r="G16" i="2"/>
  <c r="F16" i="2"/>
  <c r="G27" i="2"/>
  <c r="F27" i="2"/>
  <c r="D27" i="2"/>
  <c r="E93" i="2" l="1"/>
  <c r="E94" i="2"/>
  <c r="G92" i="2"/>
  <c r="F92" i="2"/>
  <c r="F90" i="2" s="1"/>
  <c r="D92" i="2"/>
  <c r="D90" i="2" s="1"/>
  <c r="C92" i="2"/>
  <c r="C90" i="2" s="1"/>
  <c r="J96" i="2"/>
  <c r="J95" i="2"/>
  <c r="G26" i="2" l="1"/>
  <c r="F26" i="2"/>
  <c r="G11" i="2"/>
  <c r="F11" i="2"/>
  <c r="F8" i="2"/>
  <c r="D26" i="2"/>
  <c r="C26" i="2"/>
  <c r="D16" i="2"/>
  <c r="C16" i="2"/>
  <c r="D11" i="2"/>
  <c r="C11" i="2"/>
  <c r="D8" i="2"/>
  <c r="C8" i="2"/>
  <c r="D7" i="2" l="1"/>
  <c r="D5" i="2" s="1"/>
  <c r="D89" i="2" s="1"/>
  <c r="F7" i="2"/>
  <c r="F5" i="2" s="1"/>
  <c r="C7" i="2"/>
  <c r="G7" i="2"/>
  <c r="G5" i="2" s="1"/>
  <c r="C5" i="2" l="1"/>
  <c r="C89" i="2" s="1"/>
  <c r="G89" i="2"/>
  <c r="F89" i="2"/>
  <c r="E87" i="2"/>
  <c r="J87" i="2"/>
  <c r="J86" i="2"/>
  <c r="J44" i="2"/>
  <c r="E12" i="2" l="1"/>
  <c r="E13" i="2"/>
  <c r="E14" i="2"/>
  <c r="E15" i="2"/>
  <c r="E16" i="2"/>
  <c r="E17" i="2"/>
  <c r="E18" i="2"/>
  <c r="H17" i="2"/>
  <c r="I17" i="2"/>
  <c r="J17" i="2"/>
  <c r="H18" i="2"/>
  <c r="I18" i="2"/>
  <c r="J18" i="2"/>
  <c r="H16" i="2"/>
  <c r="H12" i="2"/>
  <c r="I12" i="2"/>
  <c r="J12" i="2"/>
  <c r="I13" i="2"/>
  <c r="H14" i="2"/>
  <c r="I14" i="2"/>
  <c r="J14" i="2"/>
  <c r="H15" i="2"/>
  <c r="I15" i="2"/>
  <c r="J15" i="2"/>
  <c r="E10" i="2" l="1"/>
  <c r="H10" i="2"/>
  <c r="I10" i="2"/>
  <c r="J10" i="2"/>
  <c r="J7" i="2" l="1"/>
  <c r="J8" i="2"/>
  <c r="J9" i="2"/>
  <c r="J11" i="2"/>
  <c r="J16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3" i="2"/>
  <c r="J34" i="2"/>
  <c r="J35" i="2"/>
  <c r="J37" i="2"/>
  <c r="J38" i="2"/>
  <c r="J39" i="2"/>
  <c r="J40" i="2"/>
  <c r="J41" i="2"/>
  <c r="J42" i="2"/>
  <c r="J43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59" i="2"/>
  <c r="J60" i="2"/>
  <c r="J61" i="2"/>
  <c r="J62" i="2"/>
  <c r="J63" i="2"/>
  <c r="J64" i="2"/>
  <c r="J65" i="2"/>
  <c r="J66" i="2"/>
  <c r="J67" i="2"/>
  <c r="J68" i="2"/>
  <c r="J69" i="2"/>
  <c r="J70" i="2"/>
  <c r="J71" i="2"/>
  <c r="J72" i="2"/>
  <c r="J73" i="2"/>
  <c r="J74" i="2"/>
  <c r="J75" i="2"/>
  <c r="J76" i="2"/>
  <c r="J77" i="2"/>
  <c r="J78" i="2"/>
  <c r="J79" i="2"/>
  <c r="J80" i="2"/>
  <c r="J81" i="2"/>
  <c r="J82" i="2"/>
  <c r="J83" i="2"/>
  <c r="J84" i="2"/>
  <c r="J85" i="2"/>
  <c r="J88" i="2"/>
  <c r="J89" i="2"/>
  <c r="J90" i="2"/>
  <c r="J92" i="2"/>
  <c r="J93" i="2"/>
  <c r="J94" i="2"/>
  <c r="J5" i="2"/>
  <c r="I7" i="2" l="1"/>
  <c r="I8" i="2"/>
  <c r="I9" i="2"/>
  <c r="I11" i="2"/>
  <c r="I16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I85" i="2"/>
  <c r="I86" i="2"/>
  <c r="I87" i="2"/>
  <c r="I88" i="2"/>
  <c r="I89" i="2"/>
  <c r="I90" i="2"/>
  <c r="I92" i="2"/>
  <c r="I93" i="2"/>
  <c r="I94" i="2"/>
  <c r="I95" i="2"/>
  <c r="I96" i="2"/>
  <c r="I5" i="2"/>
  <c r="H7" i="2"/>
  <c r="H8" i="2"/>
  <c r="H9" i="2"/>
  <c r="H11" i="2"/>
  <c r="H20" i="2"/>
  <c r="H21" i="2"/>
  <c r="H22" i="2"/>
  <c r="H23" i="2"/>
  <c r="H24" i="2"/>
  <c r="H25" i="2"/>
  <c r="H26" i="2"/>
  <c r="H27" i="2"/>
  <c r="H28" i="2"/>
  <c r="H29" i="2"/>
  <c r="H30" i="2"/>
  <c r="H31" i="2"/>
  <c r="H35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93" i="2"/>
  <c r="H94" i="2"/>
  <c r="H5" i="2"/>
  <c r="E7" i="2"/>
  <c r="E8" i="2"/>
  <c r="E9" i="2"/>
  <c r="E11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5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8" i="2"/>
  <c r="E5" i="2"/>
</calcChain>
</file>

<file path=xl/sharedStrings.xml><?xml version="1.0" encoding="utf-8"?>
<sst xmlns="http://schemas.openxmlformats.org/spreadsheetml/2006/main" count="202" uniqueCount="198">
  <si>
    <t>Наименование 
показателя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</si>
  <si>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</si>
  <si>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</si>
  <si>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</si>
  <si>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</si>
  <si>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</si>
  <si>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</si>
  <si>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</si>
  <si>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</si>
  <si>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</si>
  <si>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</si>
  <si>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Доходы бюджета - ИТОГО</t>
  </si>
  <si>
    <t>х</t>
  </si>
  <si>
    <t xml:space="preserve">в том числе: </t>
  </si>
  <si>
    <t>Результат исполнения бюджета (дефицит / профицит)</t>
  </si>
  <si>
    <t>Код бюджетной классификации</t>
  </si>
  <si>
    <t>% исп. плана 2021 год</t>
  </si>
  <si>
    <t>НАЛОГИ НА ПРИБЫЛЬ, ДОХОДЫ</t>
  </si>
  <si>
    <t>Налог на доходы физических лиц</t>
  </si>
  <si>
    <t>НАЛОГИ НА ТОВАРЫ (РАБОТЫ, УСЛУГИ), РЕАЛИЗУЕМЫЕ НА ТЕРРИТОРИИ РОССИЙСКОЙ ФЕДЕРАЦИИ</t>
  </si>
  <si>
    <t>НАЛОГИ НА СОВОКУПНЫЙ ДОХОД</t>
  </si>
  <si>
    <t>НАЛОГИ НА ИМУЩЕСТВО</t>
  </si>
  <si>
    <t>ГОСУДАРСТВЕННАЯ ПОШЛИНА</t>
  </si>
  <si>
    <t>ДОХОДЫ ОТ ИСПОЛЬЗОВАНИЯ ИМУЩЕСТВА, НАХОДЯЩЕГОСЯ В ГОСУДАРСТВЕННОЙ И МУНИЦИПАЛЬНОЙ СОБСТВЕННОСТИ</t>
  </si>
  <si>
    <t>ПЛАТЕЖИ ПРИ ПОЛЬЗОВАНИИ ПРИРОДНЫМИ РЕСУРСАМИ</t>
  </si>
  <si>
    <t>ДОХОДЫ ОТ ОКАЗАНИЯ ПЛАТНЫХ УСЛУГ И КОМПЕНСАЦИИ ЗАТРАТ ГОСУДАРСТВА</t>
  </si>
  <si>
    <t>ДОХОДЫ ОТ ПРОДАЖИ МАТЕРИАЛЬНЫХ И НЕМАТЕРИАЛЬНЫХ АКТИВОВ</t>
  </si>
  <si>
    <t>ШТРАФЫ, САНКЦИИ, ВОЗМЕЩЕНИЕ УЩЕРБА</t>
  </si>
  <si>
    <t>ПРОЧИЕ НЕНАЛОГОВЫЕ ДОХОДЫ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</si>
  <si>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</si>
  <si>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</si>
  <si>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Дотации бюджетам бюджетной системы Российской Федерации</t>
  </si>
  <si>
    <t>Субсидии бюджетам бюджетной системы Российской Федерации (межбюджетные субсидии)</t>
  </si>
  <si>
    <t>Субвенции бюджетам бюджетной системы Российской Федерации</t>
  </si>
  <si>
    <t>Иные межбюджетные трансферты</t>
  </si>
  <si>
    <t>ПРОЧИЕ БЕЗВОЗМЕЗДНЫЕ ПОСТУПЛЕНИЯ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</si>
  <si>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</si>
  <si>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ВОЗВРАТ ОСТАТКОВ СУБСИДИЙ, СУБВЕНЦИЙ И ИНЫХ МЕЖБЮДЖЕТНЫХ ТРАНСФЕРТОВ, ИМЕЮЩИХ ЦЕЛЕВОЕ НАЗНАЧЕНИЕ, ПРОШЛЫХ ЛЕТ</t>
  </si>
  <si>
    <t>ОБЩЕГОСУДАРСТВЕННЫЕ ВОПРОСЫ</t>
  </si>
  <si>
    <t>Функционирование высшего должностного лица субъекта Российской Федерации и муниципального образования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</si>
  <si>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</si>
  <si>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</si>
  <si>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Судебная система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</si>
  <si>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</si>
  <si>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Обеспечение проведения выборов и референдумов</t>
  </si>
  <si>
    <t>Другие общегосударственные вопросы</t>
  </si>
  <si>
    <t>НАЦИОНАЛЬНАЯ ОБОРОНА</t>
  </si>
  <si>
    <t>Мобилизационная подготовка экономики</t>
  </si>
  <si>
    <t>НАЦИОНАЛЬНАЯ БЕЗОПАСНОСТЬ И ПРАВООХРАНИТЕЛЬНАЯ ДЕЯТЕЛЬНОСТЬ</t>
  </si>
  <si>
    <t>Другие вопросы в области национальной безопасности и правоохранительной деятельности</t>
  </si>
  <si>
    <t>НАЦИОНАЛЬНАЯ ЭКОНОМИКА</t>
  </si>
  <si>
    <t>Сельское хозяйство и рыболовство</t>
  </si>
  <si>
    <t>Транспорт</t>
  </si>
  <si>
    <t>Дорожное хозяйство (дорожные фонды)</t>
  </si>
  <si>
    <t>Другие вопросы в области национальной экономики</t>
  </si>
  <si>
    <t>ЖИЛИЩНО-КОММУНАЛЬНОЕ ХОЗЯЙСТВО</t>
  </si>
  <si>
    <t>Жилищное хозяйство</t>
  </si>
  <si>
    <t>Коммунальное хозяйство</t>
  </si>
  <si>
    <t>Благоустройство</t>
  </si>
  <si>
    <t>Другие вопросы в области жилищно-коммунального хозяйства</t>
  </si>
  <si>
    <t>ОХРАНА ОКРУЖАЮЩЕЙ СРЕДЫ</t>
  </si>
  <si>
    <t>Другие вопросы в области охраны окружающей среды</t>
  </si>
  <si>
    <t>ОБРАЗОВАНИЕ</t>
  </si>
  <si>
    <t>Дошкольное образование</t>
  </si>
  <si>
    <t>Общее образование</t>
  </si>
  <si>
    <t>Дополнительное образование детей</t>
  </si>
  <si>
    <t>Профессиональная подготовка, переподготовка и повышение квалификации</t>
  </si>
  <si>
    <t>Молодежная политика</t>
  </si>
  <si>
    <t>Другие вопросы в области образования</t>
  </si>
  <si>
    <t>КУЛЬТУРА, КИНЕМАТОГРАФИЯ</t>
  </si>
  <si>
    <t>Культура</t>
  </si>
  <si>
    <t>Другие вопросы в области культуры, кинематографии</t>
  </si>
  <si>
    <t>ЗДРАВООХРАНЕНИЕ</t>
  </si>
  <si>
    <t>Другие вопросы в области здравоохранения</t>
  </si>
  <si>
    <t>СОЦИАЛЬНАЯ ПОЛИТИКА</t>
  </si>
  <si>
    <t>Пенсионное обеспечение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</si>
  <si>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</si>
  <si>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</si>
  <si>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</si>
  <si>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ФИЗИЧЕСКАЯ КУЛЬТУРА И СПОРТ</t>
  </si>
  <si>
    <t>Физическая культура</t>
  </si>
  <si>
    <t>ОБСЛУЖИВАНИЕ ГОСУДАРСТВЕННОГО (МУНИЦИПАЛЬНОГО) ДОЛГА</t>
  </si>
  <si>
    <t>Обслуживание государственного (муниципального) внутреннего долга</t>
  </si>
  <si>
    <t>МЕЖБЮДЖЕТНЫЕ ТРАНСФЕРТЫ ОБЩЕГО ХАРАКТЕРА БЮДЖЕТАМ БЮДЖЕТНОЙ СИСТЕМЫ РОССИЙСКОЙ ФЕДЕРАЦИИ</t>
  </si>
  <si>
    <t>Дотации на выравнивание бюджетной обеспеченности субъектов Российской Федерации и муниципальных образований</t>
  </si>
  <si>
    <t>Иные дотации</t>
  </si>
  <si>
    <t>Прочие межбюджетные трансферты общего характера</t>
  </si>
  <si>
    <t>Кредиты кредитных организаций в валюте Российской Федерации</t>
  </si>
  <si>
    <t>Погашение кредитов, предоставленных кредитными организациями в валюте Российской Федерации</t>
  </si>
  <si>
    <t>Иные источники внутреннего финансирования дефицитов бюджетов</t>
  </si>
  <si>
    <t>НАЛОГОВЫЕ И НЕНАЛОГОВЫЕ ДОХОДЫ</t>
  </si>
  <si>
    <t>00010000000000000000</t>
  </si>
  <si>
    <t>00010100000000000000</t>
  </si>
  <si>
    <t>00010102000010000110</t>
  </si>
  <si>
    <t>00010300000000000000</t>
  </si>
  <si>
    <t>00010500000000000000</t>
  </si>
  <si>
    <t>00010600000000000000</t>
  </si>
  <si>
    <t>00010800000000000000</t>
  </si>
  <si>
    <t>00011100000000000000</t>
  </si>
  <si>
    <t>00011200000000000000</t>
  </si>
  <si>
    <t>00011300000000000000</t>
  </si>
  <si>
    <t>00011400000000000000</t>
  </si>
  <si>
    <t>00011600000000000000</t>
  </si>
  <si>
    <t>00011700000000000000</t>
  </si>
  <si>
    <t>00020000000000000000</t>
  </si>
  <si>
    <t>00020200000000000000</t>
  </si>
  <si>
    <t>00020210000000000150</t>
  </si>
  <si>
    <t>00020220000000000150</t>
  </si>
  <si>
    <t>00020230000000000150</t>
  </si>
  <si>
    <t>00020240000000000150</t>
  </si>
  <si>
    <t>00020700000000000000</t>
  </si>
  <si>
    <t>00021800000000000000</t>
  </si>
  <si>
    <t>00021900000000000000</t>
  </si>
  <si>
    <t>Расходы - ИТОГО</t>
  </si>
  <si>
    <t>000 0100 0000000000 000</t>
  </si>
  <si>
    <t>000 0102 0000000000 000</t>
  </si>
  <si>
    <t>000 0103 0000000000 000</t>
  </si>
  <si>
    <t>000 0104 0000000000 000</t>
  </si>
  <si>
    <t>000 0105 0000000000 000</t>
  </si>
  <si>
    <t>000 0106 0000000000 000</t>
  </si>
  <si>
    <t>000 0107 0000000000 000</t>
  </si>
  <si>
    <t>Резервные фонды</t>
  </si>
  <si>
    <t>000 0111 0000000000 000</t>
  </si>
  <si>
    <t>000 0113 0000000000 000</t>
  </si>
  <si>
    <t>000 0200 0000000000 000</t>
  </si>
  <si>
    <t>000 0204 0000000000 000</t>
  </si>
  <si>
    <t>000 0300 0000000000 000</t>
  </si>
  <si>
    <t>Гражданская оборона</t>
  </si>
  <si>
    <t>000 0309 0000000000 000</t>
  </si>
  <si>
    <t>Защита населения и территории от чрезвычайных ситуаций природного и техногенного характера, пожарная безопасность</t>
  </si>
  <si>
    <t>000 0310 0000000000 000</t>
  </si>
  <si>
    <t>000 0314 0000000000 000</t>
  </si>
  <si>
    <t>000 0400 0000000000 000</t>
  </si>
  <si>
    <t>000 0405 0000000000 000</t>
  </si>
  <si>
    <t>000 0408 0000000000 000</t>
  </si>
  <si>
    <t>000 0409 0000000000 000</t>
  </si>
  <si>
    <t>000 0412 0000000000 000</t>
  </si>
  <si>
    <t>000 0500 0000000000 000</t>
  </si>
  <si>
    <t>000 0501 0000000000 000</t>
  </si>
  <si>
    <t>000 0502 0000000000 000</t>
  </si>
  <si>
    <t>000 0503 0000000000 000</t>
  </si>
  <si>
    <t>000 0505 0000000000 000</t>
  </si>
  <si>
    <t>000 0600 0000000000 000</t>
  </si>
  <si>
    <t>000 0605 0000000000 000</t>
  </si>
  <si>
    <t>000 0700 0000000000 000</t>
  </si>
  <si>
    <t>000 0701 0000000000 000</t>
  </si>
  <si>
    <t>000 0702 0000000000 000</t>
  </si>
  <si>
    <t>000 0703 0000000000 000</t>
  </si>
  <si>
    <t>000 0705 0000000000 000</t>
  </si>
  <si>
    <t>000 0707 0000000000 000</t>
  </si>
  <si>
    <t>000 0709 0000000000 000</t>
  </si>
  <si>
    <t>000 0800 0000000000 000</t>
  </si>
  <si>
    <t>000 0801 0000000000 000</t>
  </si>
  <si>
    <t>000 0804 0000000000 000</t>
  </si>
  <si>
    <t>000 0900 0000000000 000</t>
  </si>
  <si>
    <t>000 0909 0000000000 000</t>
  </si>
  <si>
    <t>000 1000 0000000000 000</t>
  </si>
  <si>
    <t>000 1001 0000000000 000</t>
  </si>
  <si>
    <t>000 1003 0000000000 000</t>
  </si>
  <si>
    <t>000 1004 0000000000 000</t>
  </si>
  <si>
    <t>000 1006 0000000000 000</t>
  </si>
  <si>
    <t>000 1100 0000000000 000</t>
  </si>
  <si>
    <t>000 1101 0000000000 000</t>
  </si>
  <si>
    <t>000 1300 0000000000 000</t>
  </si>
  <si>
    <t>000 1301 0000000000 000</t>
  </si>
  <si>
    <t>000 1400 0000000000 000</t>
  </si>
  <si>
    <t>000 1401 0000000000 000</t>
  </si>
  <si>
    <t>000 1402 0000000000 000</t>
  </si>
  <si>
    <t>000 1403 0000000000 000</t>
  </si>
  <si>
    <t>Источники финансирования дефицита бюджетов - ИТОГО</t>
  </si>
  <si>
    <t xml:space="preserve">  из них:</t>
  </si>
  <si>
    <t>000 0102000000 0000 000</t>
  </si>
  <si>
    <t>Привлечение кредитов от кредитных организаций в валюте Российской Федерации</t>
  </si>
  <si>
    <t>000 0102000000 0000 700</t>
  </si>
  <si>
    <t>000 0102000000 0000 800</t>
  </si>
  <si>
    <t>000 0106000000 0000 000</t>
  </si>
  <si>
    <t>Изменение остатков средств</t>
  </si>
  <si>
    <t>000 0100000000 0000 000</t>
  </si>
  <si>
    <t>Налог, взимаемый в связи с применением упрощенной системы налогообложения</t>
  </si>
  <si>
    <t>00010501000000000110</t>
  </si>
  <si>
    <t>Единый налог на вмененный доход для отдельных видов деятельности</t>
  </si>
  <si>
    <t>00010502000020000110</t>
  </si>
  <si>
    <t>Единый сельскохозяйственный налог</t>
  </si>
  <si>
    <t>00010503000010000110</t>
  </si>
  <si>
    <t>Налог, взимаемый в связи с применением патентной системы налогообложения</t>
  </si>
  <si>
    <t>00010504000020000110</t>
  </si>
  <si>
    <t>00010601000000000110</t>
  </si>
  <si>
    <t>Земельный налог</t>
  </si>
  <si>
    <t>00010606000000000110</t>
  </si>
  <si>
    <t xml:space="preserve"> Налог на имущество физических лиц</t>
  </si>
  <si>
    <t>План на 01.10.2021 год</t>
  </si>
  <si>
    <t>Факт на 01.10.2021 год</t>
  </si>
  <si>
    <t>План на 01.10.2022 год</t>
  </si>
  <si>
    <t>Факт на 01.10.2022 год</t>
  </si>
  <si>
    <t>% исп. плана 2022 год</t>
  </si>
  <si>
    <t>Отклонение (факт 2022 к 2021)</t>
  </si>
  <si>
    <t>Темп роста (факт 2022 к 2021)</t>
  </si>
  <si>
    <t>Сведения об исполнении бюджета муниципального образования "Усть-Илимский район"за 9 месяцев 2022 года в сравнении с соответствующим периодом прошлого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</si>
</sst>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\.mm\.yyyy"/>
    <numFmt numFmtId="165" formatCode="0.0%"/>
    <numFmt numFmtId="166" formatCode="#,##0.0"/>
  </numFmts>
  <fonts count="24" x14ac:knownFonts="1">
    <font>
      <sz val="11"/>
      <name val="Calibri"/>
      <family val="2"/>
      <scheme val="minor"/>
    </font>
    <font>
      <b/>
      <sz val="8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sz val="6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8"/>
      <color rgb="FF000000"/>
      <name val="Arial"/>
      <family val="2"/>
      <charset val="204"/>
    </font>
    <font>
      <b/>
      <i/>
      <sz val="8"/>
      <color rgb="FF000000"/>
      <name val="Arial"/>
      <family val="2"/>
      <charset val="204"/>
    </font>
    <font>
      <sz val="11"/>
      <color rgb="FF000000"/>
      <name val="Times New Roman"/>
      <family val="1"/>
      <charset val="204"/>
    </font>
    <font>
      <sz val="11"/>
      <color rgb="FF000000"/>
      <name val="Arial"/>
      <family val="2"/>
      <charset val="204"/>
    </font>
    <font>
      <sz val="11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1"/>
      <name val="Calibri"/>
      <family val="2"/>
      <scheme val="minor"/>
    </font>
    <font>
      <sz val="1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name val="Arial Cyr"/>
      <charset val="204"/>
    </font>
    <font>
      <sz val="8"/>
      <color rgb="FF000000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sz val="8"/>
      <name val="Times New Roman"/>
      <family val="1"/>
      <charset val="204"/>
    </font>
    <font>
      <sz val="11"/>
      <color rgb="FFFF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0C0C0"/>
      </patternFill>
    </fill>
    <fill>
      <patternFill patternType="solid">
        <fgColor theme="0"/>
        <bgColor indexed="64"/>
      </patternFill>
    </fill>
  </fills>
  <borders count="49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/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hair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71">
    <xf numFmtId="0" fontId="0" fillId="0" borderId="0"/>
    <xf numFmtId="0" fontId="1" fillId="0" borderId="1"/>
    <xf numFmtId="0" fontId="2" fillId="0" borderId="1">
      <alignment horizontal="center" wrapText="1"/>
    </xf>
    <xf numFmtId="0" fontId="3" fillId="0" borderId="2"/>
    <xf numFmtId="0" fontId="3" fillId="0" borderId="1"/>
    <xf numFmtId="0" fontId="4" fillId="0" borderId="1"/>
    <xf numFmtId="0" fontId="2" fillId="0" borderId="1">
      <alignment horizontal="left" wrapText="1"/>
    </xf>
    <xf numFmtId="0" fontId="5" fillId="0" borderId="1"/>
    <xf numFmtId="0" fontId="3" fillId="0" borderId="3"/>
    <xf numFmtId="0" fontId="6" fillId="0" borderId="4">
      <alignment horizontal="center"/>
    </xf>
    <xf numFmtId="0" fontId="4" fillId="0" borderId="5"/>
    <xf numFmtId="0" fontId="6" fillId="0" borderId="1">
      <alignment horizontal="left"/>
    </xf>
    <xf numFmtId="0" fontId="7" fillId="0" borderId="1">
      <alignment horizontal="center" vertical="top"/>
    </xf>
    <xf numFmtId="49" fontId="8" fillId="0" borderId="6">
      <alignment horizontal="right"/>
    </xf>
    <xf numFmtId="49" fontId="4" fillId="0" borderId="7">
      <alignment horizontal="center"/>
    </xf>
    <xf numFmtId="0" fontId="4" fillId="0" borderId="8"/>
    <xf numFmtId="49" fontId="4" fillId="0" borderId="1"/>
    <xf numFmtId="49" fontId="6" fillId="0" borderId="1">
      <alignment horizontal="right"/>
    </xf>
    <xf numFmtId="0" fontId="6" fillId="0" borderId="1"/>
    <xf numFmtId="0" fontId="6" fillId="0" borderId="1">
      <alignment horizontal="center"/>
    </xf>
    <xf numFmtId="0" fontId="6" fillId="0" borderId="6">
      <alignment horizontal="right"/>
    </xf>
    <xf numFmtId="164" fontId="6" fillId="0" borderId="9">
      <alignment horizontal="center"/>
    </xf>
    <xf numFmtId="49" fontId="6" fillId="0" borderId="1"/>
    <xf numFmtId="0" fontId="6" fillId="0" borderId="1">
      <alignment horizontal="right"/>
    </xf>
    <xf numFmtId="0" fontId="6" fillId="0" borderId="10">
      <alignment horizontal="center"/>
    </xf>
    <xf numFmtId="0" fontId="6" fillId="0" borderId="2">
      <alignment wrapText="1"/>
    </xf>
    <xf numFmtId="49" fontId="6" fillId="0" borderId="11">
      <alignment horizontal="center"/>
    </xf>
    <xf numFmtId="0" fontId="6" fillId="0" borderId="12">
      <alignment wrapText="1"/>
    </xf>
    <xf numFmtId="49" fontId="6" fillId="0" borderId="9">
      <alignment horizontal="center"/>
    </xf>
    <xf numFmtId="0" fontId="6" fillId="0" borderId="13">
      <alignment horizontal="left"/>
    </xf>
    <xf numFmtId="49" fontId="6" fillId="0" borderId="13"/>
    <xf numFmtId="0" fontId="6" fillId="0" borderId="9">
      <alignment horizontal="center"/>
    </xf>
    <xf numFmtId="49" fontId="6" fillId="0" borderId="14">
      <alignment horizontal="center"/>
    </xf>
    <xf numFmtId="0" fontId="9" fillId="0" borderId="1"/>
    <xf numFmtId="0" fontId="9" fillId="0" borderId="15"/>
    <xf numFmtId="49" fontId="6" fillId="0" borderId="16">
      <alignment horizontal="center" vertical="center" wrapText="1"/>
    </xf>
    <xf numFmtId="49" fontId="6" fillId="0" borderId="4">
      <alignment horizontal="center" vertical="center" wrapText="1"/>
    </xf>
    <xf numFmtId="0" fontId="6" fillId="0" borderId="17">
      <alignment horizontal="left" wrapText="1"/>
    </xf>
    <xf numFmtId="49" fontId="6" fillId="0" borderId="18">
      <alignment horizontal="center" wrapText="1"/>
    </xf>
    <xf numFmtId="49" fontId="6" fillId="0" borderId="19">
      <alignment horizontal="center"/>
    </xf>
    <xf numFmtId="4" fontId="6" fillId="0" borderId="16">
      <alignment horizontal="right"/>
    </xf>
    <xf numFmtId="4" fontId="6" fillId="0" borderId="20">
      <alignment horizontal="right"/>
    </xf>
    <xf numFmtId="0" fontId="6" fillId="0" borderId="21">
      <alignment horizontal="left" wrapText="1"/>
    </xf>
    <xf numFmtId="0" fontId="6" fillId="0" borderId="22">
      <alignment horizontal="left" wrapText="1" indent="1"/>
    </xf>
    <xf numFmtId="49" fontId="6" fillId="0" borderId="23">
      <alignment horizontal="center" wrapText="1"/>
    </xf>
    <xf numFmtId="49" fontId="6" fillId="0" borderId="24">
      <alignment horizontal="center"/>
    </xf>
    <xf numFmtId="49" fontId="6" fillId="0" borderId="25">
      <alignment horizontal="center"/>
    </xf>
    <xf numFmtId="0" fontId="6" fillId="0" borderId="26">
      <alignment horizontal="left" wrapText="1" indent="1"/>
    </xf>
    <xf numFmtId="0" fontId="6" fillId="0" borderId="20">
      <alignment horizontal="left" wrapText="1" indent="2"/>
    </xf>
    <xf numFmtId="49" fontId="6" fillId="0" borderId="27">
      <alignment horizontal="center"/>
    </xf>
    <xf numFmtId="49" fontId="6" fillId="0" borderId="16">
      <alignment horizontal="center"/>
    </xf>
    <xf numFmtId="0" fontId="6" fillId="0" borderId="28">
      <alignment horizontal="left" wrapText="1" indent="2"/>
    </xf>
    <xf numFmtId="0" fontId="6" fillId="0" borderId="15"/>
    <xf numFmtId="0" fontId="6" fillId="2" borderId="15"/>
    <xf numFmtId="0" fontId="6" fillId="2" borderId="1"/>
    <xf numFmtId="0" fontId="6" fillId="0" borderId="1">
      <alignment horizontal="left" wrapText="1"/>
    </xf>
    <xf numFmtId="49" fontId="6" fillId="0" borderId="1">
      <alignment horizontal="center" wrapText="1"/>
    </xf>
    <xf numFmtId="49" fontId="6" fillId="0" borderId="1">
      <alignment horizontal="center"/>
    </xf>
    <xf numFmtId="0" fontId="6" fillId="0" borderId="2">
      <alignment horizontal="left"/>
    </xf>
    <xf numFmtId="49" fontId="6" fillId="0" borderId="2"/>
    <xf numFmtId="0" fontId="6" fillId="0" borderId="2"/>
    <xf numFmtId="0" fontId="4" fillId="0" borderId="2"/>
    <xf numFmtId="0" fontId="6" fillId="0" borderId="29">
      <alignment horizontal="left" wrapText="1"/>
    </xf>
    <xf numFmtId="49" fontId="6" fillId="0" borderId="19">
      <alignment horizontal="center" wrapText="1"/>
    </xf>
    <xf numFmtId="4" fontId="6" fillId="0" borderId="30">
      <alignment horizontal="right"/>
    </xf>
    <xf numFmtId="4" fontId="6" fillId="0" borderId="31">
      <alignment horizontal="right"/>
    </xf>
    <xf numFmtId="0" fontId="6" fillId="0" borderId="32">
      <alignment horizontal="left" wrapText="1"/>
    </xf>
    <xf numFmtId="49" fontId="6" fillId="0" borderId="27">
      <alignment horizontal="center" wrapText="1"/>
    </xf>
    <xf numFmtId="49" fontId="6" fillId="0" borderId="20">
      <alignment horizontal="center"/>
    </xf>
    <xf numFmtId="0" fontId="6" fillId="0" borderId="12"/>
    <xf numFmtId="0" fontId="6" fillId="0" borderId="33"/>
    <xf numFmtId="0" fontId="1" fillId="0" borderId="28">
      <alignment horizontal="left" wrapText="1"/>
    </xf>
    <xf numFmtId="0" fontId="6" fillId="0" borderId="34">
      <alignment horizontal="center" wrapText="1"/>
    </xf>
    <xf numFmtId="49" fontId="6" fillId="0" borderId="35">
      <alignment horizontal="center" wrapText="1"/>
    </xf>
    <xf numFmtId="4" fontId="6" fillId="0" borderId="19">
      <alignment horizontal="right"/>
    </xf>
    <xf numFmtId="4" fontId="6" fillId="0" borderId="36">
      <alignment horizontal="right"/>
    </xf>
    <xf numFmtId="0" fontId="1" fillId="0" borderId="9">
      <alignment horizontal="left" wrapText="1"/>
    </xf>
    <xf numFmtId="0" fontId="4" fillId="0" borderId="15"/>
    <xf numFmtId="0" fontId="6" fillId="0" borderId="1">
      <alignment horizontal="center" wrapText="1"/>
    </xf>
    <xf numFmtId="0" fontId="1" fillId="0" borderId="1">
      <alignment horizontal="center"/>
    </xf>
    <xf numFmtId="0" fontId="1" fillId="0" borderId="2"/>
    <xf numFmtId="49" fontId="6" fillId="0" borderId="2">
      <alignment horizontal="left"/>
    </xf>
    <xf numFmtId="0" fontId="6" fillId="0" borderId="22">
      <alignment horizontal="left" wrapText="1"/>
    </xf>
    <xf numFmtId="0" fontId="6" fillId="0" borderId="26">
      <alignment horizontal="left" wrapText="1"/>
    </xf>
    <xf numFmtId="0" fontId="4" fillId="0" borderId="24"/>
    <xf numFmtId="0" fontId="4" fillId="0" borderId="25"/>
    <xf numFmtId="0" fontId="6" fillId="0" borderId="29">
      <alignment horizontal="left" wrapText="1" indent="1"/>
    </xf>
    <xf numFmtId="49" fontId="6" fillId="0" borderId="37">
      <alignment horizontal="center" wrapText="1"/>
    </xf>
    <xf numFmtId="49" fontId="6" fillId="0" borderId="30">
      <alignment horizontal="center"/>
    </xf>
    <xf numFmtId="0" fontId="6" fillId="0" borderId="32">
      <alignment horizontal="left" wrapText="1" indent="1"/>
    </xf>
    <xf numFmtId="0" fontId="6" fillId="0" borderId="22">
      <alignment horizontal="left" wrapText="1" indent="2"/>
    </xf>
    <xf numFmtId="0" fontId="6" fillId="0" borderId="26">
      <alignment horizontal="left" wrapText="1" indent="2"/>
    </xf>
    <xf numFmtId="49" fontId="6" fillId="0" borderId="37">
      <alignment horizontal="center"/>
    </xf>
    <xf numFmtId="0" fontId="4" fillId="0" borderId="13"/>
    <xf numFmtId="0" fontId="10" fillId="0" borderId="38">
      <alignment horizontal="center" vertical="center" textRotation="90" wrapText="1"/>
    </xf>
    <xf numFmtId="0" fontId="6" fillId="0" borderId="16">
      <alignment horizontal="center" vertical="top" wrapText="1"/>
    </xf>
    <xf numFmtId="0" fontId="6" fillId="0" borderId="16">
      <alignment horizontal="center" vertical="top"/>
    </xf>
    <xf numFmtId="49" fontId="6" fillId="0" borderId="16">
      <alignment horizontal="center" vertical="top" wrapText="1"/>
    </xf>
    <xf numFmtId="0" fontId="1" fillId="0" borderId="39"/>
    <xf numFmtId="49" fontId="1" fillId="0" borderId="18">
      <alignment horizontal="center"/>
    </xf>
    <xf numFmtId="0" fontId="9" fillId="0" borderId="8"/>
    <xf numFmtId="49" fontId="11" fillId="0" borderId="40">
      <alignment horizontal="left" vertical="center" wrapText="1"/>
    </xf>
    <xf numFmtId="49" fontId="1" fillId="0" borderId="27">
      <alignment horizontal="center" vertical="center" wrapText="1"/>
    </xf>
    <xf numFmtId="49" fontId="6" fillId="0" borderId="41">
      <alignment horizontal="left" vertical="center" wrapText="1" indent="2"/>
    </xf>
    <xf numFmtId="49" fontId="6" fillId="0" borderId="23">
      <alignment horizontal="center" vertical="center" wrapText="1"/>
    </xf>
    <xf numFmtId="0" fontId="6" fillId="0" borderId="24"/>
    <xf numFmtId="4" fontId="6" fillId="0" borderId="24">
      <alignment horizontal="right"/>
    </xf>
    <xf numFmtId="4" fontId="6" fillId="0" borderId="25">
      <alignment horizontal="right"/>
    </xf>
    <xf numFmtId="49" fontId="6" fillId="0" borderId="42">
      <alignment horizontal="left" vertical="center" wrapText="1" indent="3"/>
    </xf>
    <xf numFmtId="49" fontId="6" fillId="0" borderId="37">
      <alignment horizontal="center" vertical="center" wrapText="1"/>
    </xf>
    <xf numFmtId="49" fontId="6" fillId="0" borderId="40">
      <alignment horizontal="left" vertical="center" wrapText="1" indent="3"/>
    </xf>
    <xf numFmtId="49" fontId="6" fillId="0" borderId="27">
      <alignment horizontal="center" vertical="center" wrapText="1"/>
    </xf>
    <xf numFmtId="49" fontId="6" fillId="0" borderId="43">
      <alignment horizontal="left" vertical="center" wrapText="1" indent="3"/>
    </xf>
    <xf numFmtId="0" fontId="11" fillId="0" borderId="39">
      <alignment horizontal="left" vertical="center" wrapText="1"/>
    </xf>
    <xf numFmtId="49" fontId="6" fillId="0" borderId="44">
      <alignment horizontal="center" vertical="center" wrapText="1"/>
    </xf>
    <xf numFmtId="4" fontId="6" fillId="0" borderId="4">
      <alignment horizontal="right"/>
    </xf>
    <xf numFmtId="4" fontId="6" fillId="0" borderId="45">
      <alignment horizontal="right"/>
    </xf>
    <xf numFmtId="0" fontId="10" fillId="0" borderId="13">
      <alignment horizontal="center" vertical="center" textRotation="90" wrapText="1"/>
    </xf>
    <xf numFmtId="49" fontId="6" fillId="0" borderId="13">
      <alignment horizontal="left" vertical="center" wrapText="1" indent="3"/>
    </xf>
    <xf numFmtId="49" fontId="6" fillId="0" borderId="15">
      <alignment horizontal="center" vertical="center" wrapText="1"/>
    </xf>
    <xf numFmtId="4" fontId="6" fillId="0" borderId="15">
      <alignment horizontal="right"/>
    </xf>
    <xf numFmtId="0" fontId="6" fillId="0" borderId="1">
      <alignment vertical="center"/>
    </xf>
    <xf numFmtId="49" fontId="6" fillId="0" borderId="1">
      <alignment horizontal="left" vertical="center" wrapText="1" indent="3"/>
    </xf>
    <xf numFmtId="49" fontId="6" fillId="0" borderId="1">
      <alignment horizontal="center" vertical="center" wrapText="1"/>
    </xf>
    <xf numFmtId="4" fontId="6" fillId="0" borderId="1">
      <alignment horizontal="right" shrinkToFit="1"/>
    </xf>
    <xf numFmtId="0" fontId="10" fillId="0" borderId="2">
      <alignment horizontal="center" vertical="center" textRotation="90" wrapText="1"/>
    </xf>
    <xf numFmtId="49" fontId="6" fillId="0" borderId="2">
      <alignment horizontal="left" vertical="center" wrapText="1" indent="3"/>
    </xf>
    <xf numFmtId="49" fontId="6" fillId="0" borderId="2">
      <alignment horizontal="center" vertical="center" wrapText="1"/>
    </xf>
    <xf numFmtId="4" fontId="6" fillId="0" borderId="2">
      <alignment horizontal="right"/>
    </xf>
    <xf numFmtId="49" fontId="1" fillId="0" borderId="18">
      <alignment horizontal="center" vertical="center" wrapText="1"/>
    </xf>
    <xf numFmtId="0" fontId="6" fillId="0" borderId="25"/>
    <xf numFmtId="0" fontId="10" fillId="0" borderId="13">
      <alignment horizontal="center" vertical="center" textRotation="90"/>
    </xf>
    <xf numFmtId="0" fontId="10" fillId="0" borderId="2">
      <alignment horizontal="center" vertical="center" textRotation="90"/>
    </xf>
    <xf numFmtId="0" fontId="10" fillId="0" borderId="38">
      <alignment horizontal="center" vertical="center" textRotation="90"/>
    </xf>
    <xf numFmtId="49" fontId="11" fillId="0" borderId="39">
      <alignment horizontal="left" vertical="center" wrapText="1"/>
    </xf>
    <xf numFmtId="0" fontId="10" fillId="0" borderId="16">
      <alignment horizontal="center" vertical="center" textRotation="90"/>
    </xf>
    <xf numFmtId="0" fontId="1" fillId="0" borderId="18">
      <alignment horizontal="center" vertical="center"/>
    </xf>
    <xf numFmtId="0" fontId="6" fillId="0" borderId="40">
      <alignment horizontal="left" vertical="center" wrapText="1"/>
    </xf>
    <xf numFmtId="0" fontId="6" fillId="0" borderId="23">
      <alignment horizontal="center" vertical="center"/>
    </xf>
    <xf numFmtId="0" fontId="6" fillId="0" borderId="37">
      <alignment horizontal="center" vertical="center"/>
    </xf>
    <xf numFmtId="0" fontId="6" fillId="0" borderId="27">
      <alignment horizontal="center" vertical="center"/>
    </xf>
    <xf numFmtId="0" fontId="6" fillId="0" borderId="43">
      <alignment horizontal="left" vertical="center" wrapText="1"/>
    </xf>
    <xf numFmtId="0" fontId="1" fillId="0" borderId="27">
      <alignment horizontal="center" vertical="center"/>
    </xf>
    <xf numFmtId="0" fontId="6" fillId="0" borderId="44">
      <alignment horizontal="center" vertical="center"/>
    </xf>
    <xf numFmtId="49" fontId="1" fillId="0" borderId="18">
      <alignment horizontal="center" vertical="center"/>
    </xf>
    <xf numFmtId="49" fontId="6" fillId="0" borderId="40">
      <alignment horizontal="left" vertical="center" wrapText="1"/>
    </xf>
    <xf numFmtId="49" fontId="6" fillId="0" borderId="23">
      <alignment horizontal="center" vertical="center"/>
    </xf>
    <xf numFmtId="49" fontId="6" fillId="0" borderId="37">
      <alignment horizontal="center" vertical="center"/>
    </xf>
    <xf numFmtId="49" fontId="6" fillId="0" borderId="27">
      <alignment horizontal="center" vertical="center"/>
    </xf>
    <xf numFmtId="49" fontId="6" fillId="0" borderId="43">
      <alignment horizontal="left" vertical="center" wrapText="1"/>
    </xf>
    <xf numFmtId="49" fontId="6" fillId="0" borderId="44">
      <alignment horizontal="center" vertical="center"/>
    </xf>
    <xf numFmtId="49" fontId="6" fillId="0" borderId="2">
      <alignment horizontal="center" wrapText="1"/>
    </xf>
    <xf numFmtId="0" fontId="6" fillId="0" borderId="2">
      <alignment horizontal="center"/>
    </xf>
    <xf numFmtId="49" fontId="6" fillId="0" borderId="1">
      <alignment horizontal="left"/>
    </xf>
    <xf numFmtId="0" fontId="6" fillId="0" borderId="13">
      <alignment horizontal="center"/>
    </xf>
    <xf numFmtId="49" fontId="6" fillId="0" borderId="13">
      <alignment horizontal="center"/>
    </xf>
    <xf numFmtId="0" fontId="12" fillId="0" borderId="2">
      <alignment wrapText="1"/>
    </xf>
    <xf numFmtId="0" fontId="13" fillId="0" borderId="2"/>
    <xf numFmtId="0" fontId="12" fillId="0" borderId="16">
      <alignment wrapText="1"/>
    </xf>
    <xf numFmtId="0" fontId="12" fillId="0" borderId="13">
      <alignment wrapText="1"/>
    </xf>
    <xf numFmtId="0" fontId="13" fillId="0" borderId="13"/>
    <xf numFmtId="0" fontId="16" fillId="0" borderId="0"/>
    <xf numFmtId="0" fontId="16" fillId="0" borderId="0"/>
    <xf numFmtId="0" fontId="16" fillId="0" borderId="0"/>
    <xf numFmtId="0" fontId="14" fillId="0" borderId="1"/>
    <xf numFmtId="0" fontId="14" fillId="0" borderId="1"/>
    <xf numFmtId="0" fontId="15" fillId="3" borderId="1"/>
    <xf numFmtId="0" fontId="14" fillId="0" borderId="1"/>
    <xf numFmtId="9" fontId="16" fillId="0" borderId="0" applyFont="0" applyFill="0" applyBorder="0" applyAlignment="0" applyProtection="0"/>
    <xf numFmtId="0" fontId="19" fillId="0" borderId="1"/>
    <xf numFmtId="0" fontId="16" fillId="0" borderId="1"/>
  </cellStyleXfs>
  <cellXfs count="33">
    <xf numFmtId="0" fontId="0" fillId="0" borderId="0" xfId="0"/>
    <xf numFmtId="0" fontId="17" fillId="4" borderId="0" xfId="0" applyFont="1" applyFill="1" applyProtection="1">
      <protection locked="0"/>
    </xf>
    <xf numFmtId="166" fontId="17" fillId="4" borderId="46" xfId="0" applyNumberFormat="1" applyFont="1" applyFill="1" applyBorder="1" applyProtection="1">
      <protection locked="0"/>
    </xf>
    <xf numFmtId="49" fontId="20" fillId="4" borderId="46" xfId="35" applyNumberFormat="1" applyFont="1" applyFill="1" applyBorder="1" applyProtection="1">
      <alignment horizontal="center" vertical="center" wrapText="1"/>
    </xf>
    <xf numFmtId="0" fontId="17" fillId="4" borderId="46" xfId="0" applyFont="1" applyFill="1" applyBorder="1" applyProtection="1">
      <protection locked="0"/>
    </xf>
    <xf numFmtId="165" fontId="17" fillId="4" borderId="46" xfId="168" applyNumberFormat="1" applyFont="1" applyFill="1" applyBorder="1" applyProtection="1">
      <protection locked="0"/>
    </xf>
    <xf numFmtId="0" fontId="17" fillId="4" borderId="46" xfId="0" applyFont="1" applyFill="1" applyBorder="1" applyAlignment="1" applyProtection="1">
      <alignment horizontal="left" indent="1"/>
      <protection locked="0"/>
    </xf>
    <xf numFmtId="0" fontId="17" fillId="4" borderId="46" xfId="0" applyFont="1" applyFill="1" applyBorder="1" applyAlignment="1" applyProtection="1">
      <alignment horizontal="center"/>
      <protection locked="0"/>
    </xf>
    <xf numFmtId="0" fontId="17" fillId="4" borderId="46" xfId="0" applyFont="1" applyFill="1" applyBorder="1" applyAlignment="1" applyProtection="1">
      <alignment wrapText="1"/>
      <protection locked="0"/>
    </xf>
    <xf numFmtId="49" fontId="17" fillId="4" borderId="46" xfId="0" applyNumberFormat="1" applyFont="1" applyFill="1" applyBorder="1" applyAlignment="1" applyProtection="1">
      <alignment horizontal="left" wrapText="1" indent="1"/>
      <protection locked="0"/>
    </xf>
    <xf numFmtId="49" fontId="17" fillId="4" borderId="46" xfId="0" applyNumberFormat="1" applyFont="1" applyFill="1" applyBorder="1" applyAlignment="1" applyProtection="1">
      <alignment horizontal="center"/>
      <protection locked="0"/>
    </xf>
    <xf numFmtId="49" fontId="17" fillId="4" borderId="46" xfId="0" applyNumberFormat="1" applyFont="1" applyFill="1" applyBorder="1" applyAlignment="1" applyProtection="1">
      <alignment horizontal="left" indent="1"/>
      <protection locked="0"/>
    </xf>
    <xf numFmtId="0" fontId="17" fillId="4" borderId="46" xfId="0" applyFont="1" applyFill="1" applyBorder="1" applyAlignment="1" applyProtection="1">
      <alignment horizontal="left" wrapText="1" indent="1"/>
      <protection locked="0"/>
    </xf>
    <xf numFmtId="0" fontId="22" fillId="4" borderId="0" xfId="0" applyFont="1" applyFill="1" applyProtection="1">
      <protection locked="0"/>
    </xf>
    <xf numFmtId="166" fontId="17" fillId="0" borderId="46" xfId="0" applyNumberFormat="1" applyFont="1" applyBorder="1" applyAlignment="1">
      <alignment horizontal="right" vertical="center"/>
    </xf>
    <xf numFmtId="0" fontId="17" fillId="0" borderId="46" xfId="0" applyFont="1" applyFill="1" applyBorder="1" applyProtection="1">
      <protection locked="0"/>
    </xf>
    <xf numFmtId="0" fontId="17" fillId="0" borderId="46" xfId="0" applyFont="1" applyFill="1" applyBorder="1" applyAlignment="1" applyProtection="1">
      <alignment horizontal="center"/>
      <protection locked="0"/>
    </xf>
    <xf numFmtId="166" fontId="17" fillId="0" borderId="46" xfId="0" applyNumberFormat="1" applyFont="1" applyFill="1" applyBorder="1" applyProtection="1">
      <protection locked="0"/>
    </xf>
    <xf numFmtId="165" fontId="17" fillId="0" borderId="46" xfId="168" applyNumberFormat="1" applyFont="1" applyFill="1" applyBorder="1" applyProtection="1">
      <protection locked="0"/>
    </xf>
    <xf numFmtId="0" fontId="17" fillId="0" borderId="46" xfId="0" applyFont="1" applyFill="1" applyBorder="1" applyAlignment="1" applyProtection="1">
      <alignment horizontal="left" indent="1"/>
      <protection locked="0"/>
    </xf>
    <xf numFmtId="0" fontId="17" fillId="0" borderId="46" xfId="0" applyFont="1" applyFill="1" applyBorder="1" applyAlignment="1" applyProtection="1">
      <alignment wrapText="1"/>
      <protection locked="0"/>
    </xf>
    <xf numFmtId="0" fontId="17" fillId="0" borderId="0" xfId="0" applyFont="1" applyFill="1" applyProtection="1">
      <protection locked="0"/>
    </xf>
    <xf numFmtId="0" fontId="22" fillId="0" borderId="0" xfId="0" applyFont="1" applyFill="1" applyProtection="1">
      <protection locked="0"/>
    </xf>
    <xf numFmtId="166" fontId="17" fillId="0" borderId="46" xfId="0" applyNumberFormat="1" applyFont="1" applyBorder="1" applyAlignment="1">
      <alignment horizontal="right"/>
    </xf>
    <xf numFmtId="165" fontId="17" fillId="4" borderId="46" xfId="168" applyNumberFormat="1" applyFont="1" applyFill="1" applyBorder="1" applyAlignment="1" applyProtection="1">
      <protection locked="0"/>
    </xf>
    <xf numFmtId="0" fontId="23" fillId="4" borderId="0" xfId="0" applyFont="1" applyFill="1" applyProtection="1">
      <protection locked="0"/>
    </xf>
    <xf numFmtId="0" fontId="17" fillId="0" borderId="46" xfId="0" applyFont="1" applyFill="1" applyBorder="1" applyAlignment="1" applyProtection="1">
      <alignment horizontal="left" wrapText="1" indent="1"/>
      <protection locked="0"/>
    </xf>
    <xf numFmtId="166" fontId="17" fillId="0" borderId="46" xfId="0" applyNumberFormat="1" applyFont="1" applyBorder="1" applyProtection="1">
      <protection locked="0"/>
    </xf>
    <xf numFmtId="0" fontId="18" fillId="4" borderId="1" xfId="1" applyNumberFormat="1" applyFont="1" applyFill="1" applyAlignment="1" applyProtection="1">
      <alignment horizontal="center" wrapText="1"/>
    </xf>
    <xf numFmtId="49" fontId="21" fillId="0" borderId="47" xfId="35" applyNumberFormat="1" applyFont="1" applyFill="1" applyBorder="1" applyAlignment="1" applyProtection="1">
      <alignment horizontal="center" vertical="center" wrapText="1"/>
    </xf>
    <xf numFmtId="49" fontId="21" fillId="0" borderId="48" xfId="35" applyNumberFormat="1" applyFont="1" applyFill="1" applyBorder="1" applyAlignment="1" applyProtection="1">
      <alignment horizontal="center" vertical="center" wrapText="1"/>
    </xf>
    <xf numFmtId="49" fontId="21" fillId="4" borderId="46" xfId="35" applyNumberFormat="1" applyFont="1" applyFill="1" applyBorder="1" applyProtection="1">
      <alignment horizontal="center" vertical="center" wrapText="1"/>
    </xf>
    <xf numFmtId="49" fontId="21" fillId="4" borderId="46" xfId="35" applyFont="1" applyFill="1" applyBorder="1">
      <alignment horizontal="center" vertical="center" wrapText="1"/>
    </xf>
  </cellXfs>
  <cellStyles count="171">
    <cellStyle name="br" xfId="163" xr:uid="{00000000-0005-0000-0000-000000000000}"/>
    <cellStyle name="col" xfId="162" xr:uid="{00000000-0005-0000-0000-000001000000}"/>
    <cellStyle name="style0" xfId="164" xr:uid="{00000000-0005-0000-0000-000002000000}"/>
    <cellStyle name="td" xfId="165" xr:uid="{00000000-0005-0000-0000-000003000000}"/>
    <cellStyle name="tr" xfId="161" xr:uid="{00000000-0005-0000-0000-000004000000}"/>
    <cellStyle name="xl100" xfId="80" xr:uid="{00000000-0005-0000-0000-000005000000}"/>
    <cellStyle name="xl101" xfId="86" xr:uid="{00000000-0005-0000-0000-000006000000}"/>
    <cellStyle name="xl102" xfId="82" xr:uid="{00000000-0005-0000-0000-000007000000}"/>
    <cellStyle name="xl103" xfId="90" xr:uid="{00000000-0005-0000-0000-000008000000}"/>
    <cellStyle name="xl104" xfId="93" xr:uid="{00000000-0005-0000-0000-000009000000}"/>
    <cellStyle name="xl105" xfId="78" xr:uid="{00000000-0005-0000-0000-00000A000000}"/>
    <cellStyle name="xl106" xfId="81" xr:uid="{00000000-0005-0000-0000-00000B000000}"/>
    <cellStyle name="xl107" xfId="87" xr:uid="{00000000-0005-0000-0000-00000C000000}"/>
    <cellStyle name="xl108" xfId="92" xr:uid="{00000000-0005-0000-0000-00000D000000}"/>
    <cellStyle name="xl109" xfId="79" xr:uid="{00000000-0005-0000-0000-00000E000000}"/>
    <cellStyle name="xl110" xfId="88" xr:uid="{00000000-0005-0000-0000-00000F000000}"/>
    <cellStyle name="xl111" xfId="89" xr:uid="{00000000-0005-0000-0000-000010000000}"/>
    <cellStyle name="xl112" xfId="83" xr:uid="{00000000-0005-0000-0000-000011000000}"/>
    <cellStyle name="xl113" xfId="91" xr:uid="{00000000-0005-0000-0000-000012000000}"/>
    <cellStyle name="xl114" xfId="84" xr:uid="{00000000-0005-0000-0000-000013000000}"/>
    <cellStyle name="xl115" xfId="85" xr:uid="{00000000-0005-0000-0000-000014000000}"/>
    <cellStyle name="xl116" xfId="94" xr:uid="{00000000-0005-0000-0000-000015000000}"/>
    <cellStyle name="xl117" xfId="117" xr:uid="{00000000-0005-0000-0000-000016000000}"/>
    <cellStyle name="xl118" xfId="121" xr:uid="{00000000-0005-0000-0000-000017000000}"/>
    <cellStyle name="xl119" xfId="125" xr:uid="{00000000-0005-0000-0000-000018000000}"/>
    <cellStyle name="xl120" xfId="131" xr:uid="{00000000-0005-0000-0000-000019000000}"/>
    <cellStyle name="xl121" xfId="132" xr:uid="{00000000-0005-0000-0000-00001A000000}"/>
    <cellStyle name="xl122" xfId="133" xr:uid="{00000000-0005-0000-0000-00001B000000}"/>
    <cellStyle name="xl123" xfId="135" xr:uid="{00000000-0005-0000-0000-00001C000000}"/>
    <cellStyle name="xl124" xfId="156" xr:uid="{00000000-0005-0000-0000-00001D000000}"/>
    <cellStyle name="xl125" xfId="159" xr:uid="{00000000-0005-0000-0000-00001E000000}"/>
    <cellStyle name="xl126" xfId="95" xr:uid="{00000000-0005-0000-0000-00001F000000}"/>
    <cellStyle name="xl127" xfId="98" xr:uid="{00000000-0005-0000-0000-000020000000}"/>
    <cellStyle name="xl128" xfId="101" xr:uid="{00000000-0005-0000-0000-000021000000}"/>
    <cellStyle name="xl129" xfId="103" xr:uid="{00000000-0005-0000-0000-000022000000}"/>
    <cellStyle name="xl130" xfId="108" xr:uid="{00000000-0005-0000-0000-000023000000}"/>
    <cellStyle name="xl131" xfId="110" xr:uid="{00000000-0005-0000-0000-000024000000}"/>
    <cellStyle name="xl132" xfId="112" xr:uid="{00000000-0005-0000-0000-000025000000}"/>
    <cellStyle name="xl133" xfId="113" xr:uid="{00000000-0005-0000-0000-000026000000}"/>
    <cellStyle name="xl134" xfId="118" xr:uid="{00000000-0005-0000-0000-000027000000}"/>
    <cellStyle name="xl135" xfId="122" xr:uid="{00000000-0005-0000-0000-000028000000}"/>
    <cellStyle name="xl136" xfId="126" xr:uid="{00000000-0005-0000-0000-000029000000}"/>
    <cellStyle name="xl137" xfId="134" xr:uid="{00000000-0005-0000-0000-00002A000000}"/>
    <cellStyle name="xl138" xfId="137" xr:uid="{00000000-0005-0000-0000-00002B000000}"/>
    <cellStyle name="xl139" xfId="141" xr:uid="{00000000-0005-0000-0000-00002C000000}"/>
    <cellStyle name="xl140" xfId="145" xr:uid="{00000000-0005-0000-0000-00002D000000}"/>
    <cellStyle name="xl141" xfId="149" xr:uid="{00000000-0005-0000-0000-00002E000000}"/>
    <cellStyle name="xl142" xfId="99" xr:uid="{00000000-0005-0000-0000-00002F000000}"/>
    <cellStyle name="xl143" xfId="102" xr:uid="{00000000-0005-0000-0000-000030000000}"/>
    <cellStyle name="xl144" xfId="104" xr:uid="{00000000-0005-0000-0000-000031000000}"/>
    <cellStyle name="xl145" xfId="109" xr:uid="{00000000-0005-0000-0000-000032000000}"/>
    <cellStyle name="xl146" xfId="111" xr:uid="{00000000-0005-0000-0000-000033000000}"/>
    <cellStyle name="xl147" xfId="114" xr:uid="{00000000-0005-0000-0000-000034000000}"/>
    <cellStyle name="xl148" xfId="119" xr:uid="{00000000-0005-0000-0000-000035000000}"/>
    <cellStyle name="xl149" xfId="123" xr:uid="{00000000-0005-0000-0000-000036000000}"/>
    <cellStyle name="xl150" xfId="127" xr:uid="{00000000-0005-0000-0000-000037000000}"/>
    <cellStyle name="xl151" xfId="129" xr:uid="{00000000-0005-0000-0000-000038000000}"/>
    <cellStyle name="xl152" xfId="136" xr:uid="{00000000-0005-0000-0000-000039000000}"/>
    <cellStyle name="xl153" xfId="138" xr:uid="{00000000-0005-0000-0000-00003A000000}"/>
    <cellStyle name="xl154" xfId="139" xr:uid="{00000000-0005-0000-0000-00003B000000}"/>
    <cellStyle name="xl155" xfId="140" xr:uid="{00000000-0005-0000-0000-00003C000000}"/>
    <cellStyle name="xl156" xfId="142" xr:uid="{00000000-0005-0000-0000-00003D000000}"/>
    <cellStyle name="xl157" xfId="143" xr:uid="{00000000-0005-0000-0000-00003E000000}"/>
    <cellStyle name="xl158" xfId="144" xr:uid="{00000000-0005-0000-0000-00003F000000}"/>
    <cellStyle name="xl159" xfId="146" xr:uid="{00000000-0005-0000-0000-000040000000}"/>
    <cellStyle name="xl160" xfId="147" xr:uid="{00000000-0005-0000-0000-000041000000}"/>
    <cellStyle name="xl161" xfId="148" xr:uid="{00000000-0005-0000-0000-000042000000}"/>
    <cellStyle name="xl162" xfId="150" xr:uid="{00000000-0005-0000-0000-000043000000}"/>
    <cellStyle name="xl163" xfId="97" xr:uid="{00000000-0005-0000-0000-000044000000}"/>
    <cellStyle name="xl164" xfId="105" xr:uid="{00000000-0005-0000-0000-000045000000}"/>
    <cellStyle name="xl165" xfId="115" xr:uid="{00000000-0005-0000-0000-000046000000}"/>
    <cellStyle name="xl166" xfId="120" xr:uid="{00000000-0005-0000-0000-000047000000}"/>
    <cellStyle name="xl167" xfId="124" xr:uid="{00000000-0005-0000-0000-000048000000}"/>
    <cellStyle name="xl168" xfId="128" xr:uid="{00000000-0005-0000-0000-000049000000}"/>
    <cellStyle name="xl169" xfId="151" xr:uid="{00000000-0005-0000-0000-00004A000000}"/>
    <cellStyle name="xl170" xfId="154" xr:uid="{00000000-0005-0000-0000-00004B000000}"/>
    <cellStyle name="xl171" xfId="157" xr:uid="{00000000-0005-0000-0000-00004C000000}"/>
    <cellStyle name="xl172" xfId="160" xr:uid="{00000000-0005-0000-0000-00004D000000}"/>
    <cellStyle name="xl173" xfId="152" xr:uid="{00000000-0005-0000-0000-00004E000000}"/>
    <cellStyle name="xl174" xfId="155" xr:uid="{00000000-0005-0000-0000-00004F000000}"/>
    <cellStyle name="xl175" xfId="153" xr:uid="{00000000-0005-0000-0000-000050000000}"/>
    <cellStyle name="xl176" xfId="106" xr:uid="{00000000-0005-0000-0000-000051000000}"/>
    <cellStyle name="xl177" xfId="96" xr:uid="{00000000-0005-0000-0000-000052000000}"/>
    <cellStyle name="xl178" xfId="107" xr:uid="{00000000-0005-0000-0000-000053000000}"/>
    <cellStyle name="xl179" xfId="116" xr:uid="{00000000-0005-0000-0000-000054000000}"/>
    <cellStyle name="xl180" xfId="130" xr:uid="{00000000-0005-0000-0000-000055000000}"/>
    <cellStyle name="xl181" xfId="158" xr:uid="{00000000-0005-0000-0000-000056000000}"/>
    <cellStyle name="xl182" xfId="100" xr:uid="{00000000-0005-0000-0000-000057000000}"/>
    <cellStyle name="xl21" xfId="166" xr:uid="{00000000-0005-0000-0000-000058000000}"/>
    <cellStyle name="xl22" xfId="1" xr:uid="{00000000-0005-0000-0000-000059000000}"/>
    <cellStyle name="xl23" xfId="7" xr:uid="{00000000-0005-0000-0000-00005A000000}"/>
    <cellStyle name="xl24" xfId="11" xr:uid="{00000000-0005-0000-0000-00005B000000}"/>
    <cellStyle name="xl25" xfId="18" xr:uid="{00000000-0005-0000-0000-00005C000000}"/>
    <cellStyle name="xl26" xfId="33" xr:uid="{00000000-0005-0000-0000-00005D000000}"/>
    <cellStyle name="xl27" xfId="5" xr:uid="{00000000-0005-0000-0000-00005E000000}"/>
    <cellStyle name="xl28" xfId="35" xr:uid="{00000000-0005-0000-0000-00005F000000}"/>
    <cellStyle name="xl29" xfId="37" xr:uid="{00000000-0005-0000-0000-000060000000}"/>
    <cellStyle name="xl30" xfId="43" xr:uid="{00000000-0005-0000-0000-000061000000}"/>
    <cellStyle name="xl31" xfId="48" xr:uid="{00000000-0005-0000-0000-000062000000}"/>
    <cellStyle name="xl32" xfId="167" xr:uid="{00000000-0005-0000-0000-000063000000}"/>
    <cellStyle name="xl33" xfId="12" xr:uid="{00000000-0005-0000-0000-000064000000}"/>
    <cellStyle name="xl34" xfId="29" xr:uid="{00000000-0005-0000-0000-000065000000}"/>
    <cellStyle name="xl35" xfId="38" xr:uid="{00000000-0005-0000-0000-000066000000}"/>
    <cellStyle name="xl36" xfId="44" xr:uid="{00000000-0005-0000-0000-000067000000}"/>
    <cellStyle name="xl37" xfId="49" xr:uid="{00000000-0005-0000-0000-000068000000}"/>
    <cellStyle name="xl38" xfId="52" xr:uid="{00000000-0005-0000-0000-000069000000}"/>
    <cellStyle name="xl39" xfId="30" xr:uid="{00000000-0005-0000-0000-00006A000000}"/>
    <cellStyle name="xl40" xfId="22" xr:uid="{00000000-0005-0000-0000-00006B000000}"/>
    <cellStyle name="xl41" xfId="39" xr:uid="{00000000-0005-0000-0000-00006C000000}"/>
    <cellStyle name="xl42" xfId="45" xr:uid="{00000000-0005-0000-0000-00006D000000}"/>
    <cellStyle name="xl43" xfId="50" xr:uid="{00000000-0005-0000-0000-00006E000000}"/>
    <cellStyle name="xl44" xfId="36" xr:uid="{00000000-0005-0000-0000-00006F000000}"/>
    <cellStyle name="xl45" xfId="40" xr:uid="{00000000-0005-0000-0000-000070000000}"/>
    <cellStyle name="xl46" xfId="54" xr:uid="{00000000-0005-0000-0000-000071000000}"/>
    <cellStyle name="xl47" xfId="2" xr:uid="{00000000-0005-0000-0000-000072000000}"/>
    <cellStyle name="xl48" xfId="19" xr:uid="{00000000-0005-0000-0000-000073000000}"/>
    <cellStyle name="xl49" xfId="25" xr:uid="{00000000-0005-0000-0000-000074000000}"/>
    <cellStyle name="xl50" xfId="27" xr:uid="{00000000-0005-0000-0000-000075000000}"/>
    <cellStyle name="xl51" xfId="8" xr:uid="{00000000-0005-0000-0000-000076000000}"/>
    <cellStyle name="xl52" xfId="13" xr:uid="{00000000-0005-0000-0000-000077000000}"/>
    <cellStyle name="xl53" xfId="20" xr:uid="{00000000-0005-0000-0000-000078000000}"/>
    <cellStyle name="xl54" xfId="3" xr:uid="{00000000-0005-0000-0000-000079000000}"/>
    <cellStyle name="xl55" xfId="34" xr:uid="{00000000-0005-0000-0000-00007A000000}"/>
    <cellStyle name="xl56" xfId="9" xr:uid="{00000000-0005-0000-0000-00007B000000}"/>
    <cellStyle name="xl57" xfId="14" xr:uid="{00000000-0005-0000-0000-00007C000000}"/>
    <cellStyle name="xl58" xfId="21" xr:uid="{00000000-0005-0000-0000-00007D000000}"/>
    <cellStyle name="xl59" xfId="24" xr:uid="{00000000-0005-0000-0000-00007E000000}"/>
    <cellStyle name="xl60" xfId="26" xr:uid="{00000000-0005-0000-0000-00007F000000}"/>
    <cellStyle name="xl61" xfId="28" xr:uid="{00000000-0005-0000-0000-000080000000}"/>
    <cellStyle name="xl62" xfId="31" xr:uid="{00000000-0005-0000-0000-000081000000}"/>
    <cellStyle name="xl63" xfId="32" xr:uid="{00000000-0005-0000-0000-000082000000}"/>
    <cellStyle name="xl64" xfId="4" xr:uid="{00000000-0005-0000-0000-000083000000}"/>
    <cellStyle name="xl65" xfId="10" xr:uid="{00000000-0005-0000-0000-000084000000}"/>
    <cellStyle name="xl66" xfId="15" xr:uid="{00000000-0005-0000-0000-000085000000}"/>
    <cellStyle name="xl67" xfId="41" xr:uid="{00000000-0005-0000-0000-000086000000}"/>
    <cellStyle name="xl68" xfId="46" xr:uid="{00000000-0005-0000-0000-000087000000}"/>
    <cellStyle name="xl69" xfId="42" xr:uid="{00000000-0005-0000-0000-000088000000}"/>
    <cellStyle name="xl70" xfId="47" xr:uid="{00000000-0005-0000-0000-000089000000}"/>
    <cellStyle name="xl71" xfId="51" xr:uid="{00000000-0005-0000-0000-00008A000000}"/>
    <cellStyle name="xl72" xfId="53" xr:uid="{00000000-0005-0000-0000-00008B000000}"/>
    <cellStyle name="xl73" xfId="6" xr:uid="{00000000-0005-0000-0000-00008C000000}"/>
    <cellStyle name="xl74" xfId="16" xr:uid="{00000000-0005-0000-0000-00008D000000}"/>
    <cellStyle name="xl75" xfId="23" xr:uid="{00000000-0005-0000-0000-00008E000000}"/>
    <cellStyle name="xl76" xfId="17" xr:uid="{00000000-0005-0000-0000-00008F000000}"/>
    <cellStyle name="xl77" xfId="55" xr:uid="{00000000-0005-0000-0000-000090000000}"/>
    <cellStyle name="xl78" xfId="58" xr:uid="{00000000-0005-0000-0000-000091000000}"/>
    <cellStyle name="xl79" xfId="62" xr:uid="{00000000-0005-0000-0000-000092000000}"/>
    <cellStyle name="xl80" xfId="69" xr:uid="{00000000-0005-0000-0000-000093000000}"/>
    <cellStyle name="xl81" xfId="71" xr:uid="{00000000-0005-0000-0000-000094000000}"/>
    <cellStyle name="xl82" xfId="56" xr:uid="{00000000-0005-0000-0000-000095000000}"/>
    <cellStyle name="xl83" xfId="67" xr:uid="{00000000-0005-0000-0000-000096000000}"/>
    <cellStyle name="xl84" xfId="70" xr:uid="{00000000-0005-0000-0000-000097000000}"/>
    <cellStyle name="xl85" xfId="72" xr:uid="{00000000-0005-0000-0000-000098000000}"/>
    <cellStyle name="xl86" xfId="77" xr:uid="{00000000-0005-0000-0000-000099000000}"/>
    <cellStyle name="xl87" xfId="57" xr:uid="{00000000-0005-0000-0000-00009A000000}"/>
    <cellStyle name="xl88" xfId="63" xr:uid="{00000000-0005-0000-0000-00009B000000}"/>
    <cellStyle name="xl89" xfId="73" xr:uid="{00000000-0005-0000-0000-00009C000000}"/>
    <cellStyle name="xl90" xfId="59" xr:uid="{00000000-0005-0000-0000-00009D000000}"/>
    <cellStyle name="xl91" xfId="64" xr:uid="{00000000-0005-0000-0000-00009E000000}"/>
    <cellStyle name="xl92" xfId="74" xr:uid="{00000000-0005-0000-0000-00009F000000}"/>
    <cellStyle name="xl93" xfId="65" xr:uid="{00000000-0005-0000-0000-0000A0000000}"/>
    <cellStyle name="xl94" xfId="68" xr:uid="{00000000-0005-0000-0000-0000A1000000}"/>
    <cellStyle name="xl95" xfId="75" xr:uid="{00000000-0005-0000-0000-0000A2000000}"/>
    <cellStyle name="xl96" xfId="66" xr:uid="{00000000-0005-0000-0000-0000A3000000}"/>
    <cellStyle name="xl97" xfId="76" xr:uid="{00000000-0005-0000-0000-0000A4000000}"/>
    <cellStyle name="xl98" xfId="60" xr:uid="{00000000-0005-0000-0000-0000A5000000}"/>
    <cellStyle name="xl99" xfId="61" xr:uid="{00000000-0005-0000-0000-0000A6000000}"/>
    <cellStyle name="Обычный" xfId="0" builtinId="0"/>
    <cellStyle name="Обычный 3" xfId="170" xr:uid="{00000000-0005-0000-0000-0000A8000000}"/>
    <cellStyle name="Обычный 4" xfId="169" xr:uid="{00000000-0005-0000-0000-0000A9000000}"/>
    <cellStyle name="Процентный" xfId="168" builtinId="5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97"/>
  <sheetViews>
    <sheetView tabSelected="1" zoomScaleNormal="100" zoomScaleSheetLayoutView="100" workbookViewId="0">
      <pane ySplit="3" topLeftCell="A27" activePane="bottomLeft" state="frozen"/>
      <selection pane="bottomLeft" activeCell="A35" sqref="A35:XFD35"/>
    </sheetView>
  </sheetViews>
  <sheetFormatPr defaultRowHeight="15" x14ac:dyDescent="0.25"/>
  <cols>
    <col min="1" max="1" width="65.42578125" style="1" customWidth="1"/>
    <col min="2" max="2" width="23.7109375" style="1" customWidth="1"/>
    <col min="3" max="3" width="12.42578125" style="13" customWidth="1"/>
    <col min="4" max="4" width="12.28515625" style="13" customWidth="1"/>
    <col min="5" max="5" width="9.5703125" style="1" customWidth="1"/>
    <col min="6" max="6" width="12" style="1" customWidth="1"/>
    <col min="7" max="7" width="11.85546875" style="1" customWidth="1"/>
    <col min="8" max="8" width="8.85546875" style="1" customWidth="1"/>
    <col min="9" max="9" width="13" style="1" customWidth="1"/>
    <col min="10" max="10" width="10.7109375" style="1" customWidth="1"/>
    <col min="11" max="16384" width="9.140625" style="1"/>
  </cols>
  <sheetData>
    <row r="1" spans="1:10" ht="15.75" x14ac:dyDescent="0.25">
      <c r="A1" s="28" t="s">
        <v>197</v>
      </c>
      <c r="B1" s="28"/>
      <c r="C1" s="28"/>
      <c r="D1" s="28"/>
      <c r="E1" s="28"/>
      <c r="F1" s="28"/>
      <c r="G1" s="28"/>
      <c r="H1" s="28"/>
      <c r="I1" s="28"/>
      <c r="J1" s="28"/>
    </row>
    <row r="2" spans="1:10" x14ac:dyDescent="0.25">
      <c r="A2" s="31" t="s">
        <v>0</v>
      </c>
      <c r="B2" s="31" t="s">
        <v>15</v>
      </c>
      <c r="C2" s="29" t="s">
        <v>190</v>
      </c>
      <c r="D2" s="29" t="s">
        <v>191</v>
      </c>
      <c r="E2" s="29" t="s">
        <v>16</v>
      </c>
      <c r="F2" s="29" t="s">
        <v>192</v>
      </c>
      <c r="G2" s="29" t="s">
        <v>193</v>
      </c>
      <c r="H2" s="29" t="s">
        <v>194</v>
      </c>
      <c r="I2" s="29" t="s">
        <v>195</v>
      </c>
      <c r="J2" s="29" t="s">
        <v>196</v>
      </c>
    </row>
    <row r="3" spans="1:10" x14ac:dyDescent="0.25">
      <c r="A3" s="32"/>
      <c r="B3" s="32"/>
      <c r="C3" s="30"/>
      <c r="D3" s="30"/>
      <c r="E3" s="30"/>
      <c r="F3" s="30"/>
      <c r="G3" s="30"/>
      <c r="H3" s="30"/>
      <c r="I3" s="30"/>
      <c r="J3" s="30"/>
    </row>
    <row r="4" spans="1:10" x14ac:dyDescent="0.25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  <c r="G4" s="3" t="s">
        <v>7</v>
      </c>
      <c r="H4" s="3" t="s">
        <v>8</v>
      </c>
      <c r="I4" s="3" t="s">
        <v>9</v>
      </c>
      <c r="J4" s="3" t="s">
        <v>10</v>
      </c>
    </row>
    <row r="5" spans="1:10" x14ac:dyDescent="0.25">
      <c r="A5" s="4" t="s">
        <v>11</v>
      </c>
      <c r="B5" s="4" t="s">
        <v>12</v>
      </c>
      <c r="C5" s="2">
        <f>C7+C26</f>
        <v>903654.5</v>
      </c>
      <c r="D5" s="2">
        <f>D7+D26</f>
        <v>718189.79999999993</v>
      </c>
      <c r="E5" s="5">
        <f>D5/C5</f>
        <v>0.79476149346901936</v>
      </c>
      <c r="F5" s="2">
        <f t="shared" ref="F5:G5" si="0">F7+F26</f>
        <v>1224491</v>
      </c>
      <c r="G5" s="2">
        <f t="shared" si="0"/>
        <v>848871.5</v>
      </c>
      <c r="H5" s="5">
        <f>G5/F5</f>
        <v>0.69324437664302963</v>
      </c>
      <c r="I5" s="2">
        <f>G5-D5</f>
        <v>130681.70000000007</v>
      </c>
      <c r="J5" s="5">
        <f>G5/D5</f>
        <v>1.1819598384716687</v>
      </c>
    </row>
    <row r="6" spans="1:10" x14ac:dyDescent="0.25">
      <c r="A6" s="6" t="s">
        <v>13</v>
      </c>
      <c r="B6" s="4"/>
      <c r="C6" s="2"/>
      <c r="D6" s="2"/>
      <c r="E6" s="5"/>
      <c r="F6" s="2"/>
      <c r="G6" s="2"/>
      <c r="H6" s="5"/>
      <c r="I6" s="2"/>
      <c r="J6" s="5"/>
    </row>
    <row r="7" spans="1:10" x14ac:dyDescent="0.25">
      <c r="A7" s="4" t="s">
        <v>90</v>
      </c>
      <c r="B7" s="7" t="s">
        <v>91</v>
      </c>
      <c r="C7" s="2">
        <f>C8+C10+C11+C16+C19+C20+C21+C22+C23+C24+C25</f>
        <v>243268.2</v>
      </c>
      <c r="D7" s="2">
        <f>D8+D10+D11+D16+D19+D20+D21+D22+D23+D24+D25</f>
        <v>194877.6</v>
      </c>
      <c r="E7" s="5">
        <f t="shared" ref="E7:E23" si="1">D7/C7</f>
        <v>0.80108127572777699</v>
      </c>
      <c r="F7" s="2">
        <f t="shared" ref="F7:G7" si="2">F8+F10+F11+F16+F19+F20+F21+F22+F23+F24+F25</f>
        <v>288575.8</v>
      </c>
      <c r="G7" s="2">
        <f t="shared" si="2"/>
        <v>206048.8</v>
      </c>
      <c r="H7" s="5">
        <f t="shared" ref="H7:H62" si="3">G7/F7</f>
        <v>0.71401967871179772</v>
      </c>
      <c r="I7" s="2">
        <f>G7-D7</f>
        <v>11171.199999999983</v>
      </c>
      <c r="J7" s="5">
        <f>G7/D7</f>
        <v>1.0573241870794796</v>
      </c>
    </row>
    <row r="8" spans="1:10" x14ac:dyDescent="0.25">
      <c r="A8" s="4" t="s">
        <v>17</v>
      </c>
      <c r="B8" s="7" t="s">
        <v>92</v>
      </c>
      <c r="C8" s="2">
        <f>C9</f>
        <v>189390</v>
      </c>
      <c r="D8" s="2">
        <f>D9</f>
        <v>149950.1</v>
      </c>
      <c r="E8" s="5">
        <f t="shared" si="1"/>
        <v>0.79175299646232644</v>
      </c>
      <c r="F8" s="2">
        <f t="shared" ref="F8:G8" si="4">F9</f>
        <v>203226</v>
      </c>
      <c r="G8" s="2">
        <f t="shared" si="4"/>
        <v>156305.29999999999</v>
      </c>
      <c r="H8" s="5">
        <f t="shared" si="3"/>
        <v>0.76912058496452218</v>
      </c>
      <c r="I8" s="2">
        <f t="shared" ref="I8:I62" si="5">G8-D8</f>
        <v>6355.1999999999825</v>
      </c>
      <c r="J8" s="5">
        <f t="shared" ref="J8:J62" si="6">G8/D8</f>
        <v>1.0423820991116377</v>
      </c>
    </row>
    <row r="9" spans="1:10" x14ac:dyDescent="0.25">
      <c r="A9" s="6" t="s">
        <v>18</v>
      </c>
      <c r="B9" s="7" t="s">
        <v>93</v>
      </c>
      <c r="C9" s="14">
        <v>189390</v>
      </c>
      <c r="D9" s="14">
        <v>149950.1</v>
      </c>
      <c r="E9" s="5">
        <f t="shared" si="1"/>
        <v>0.79175299646232644</v>
      </c>
      <c r="F9" s="14">
        <v>203226</v>
      </c>
      <c r="G9" s="14">
        <v>156305.29999999999</v>
      </c>
      <c r="H9" s="5">
        <f t="shared" si="3"/>
        <v>0.76912058496452218</v>
      </c>
      <c r="I9" s="2">
        <f t="shared" si="5"/>
        <v>6355.1999999999825</v>
      </c>
      <c r="J9" s="5">
        <f t="shared" si="6"/>
        <v>1.0423820991116377</v>
      </c>
    </row>
    <row r="10" spans="1:10" ht="30" x14ac:dyDescent="0.25">
      <c r="A10" s="8" t="s">
        <v>19</v>
      </c>
      <c r="B10" s="7" t="s">
        <v>94</v>
      </c>
      <c r="C10" s="14">
        <v>1853.7</v>
      </c>
      <c r="D10" s="14">
        <v>1374.6</v>
      </c>
      <c r="E10" s="5">
        <f t="shared" si="1"/>
        <v>0.74154393914872951</v>
      </c>
      <c r="F10" s="14">
        <v>1946</v>
      </c>
      <c r="G10" s="14">
        <v>1673.6</v>
      </c>
      <c r="H10" s="5">
        <f t="shared" si="3"/>
        <v>0.86002055498458374</v>
      </c>
      <c r="I10" s="2">
        <f t="shared" si="5"/>
        <v>299</v>
      </c>
      <c r="J10" s="5">
        <f t="shared" si="6"/>
        <v>1.2175178233667976</v>
      </c>
    </row>
    <row r="11" spans="1:10" x14ac:dyDescent="0.25">
      <c r="A11" s="8" t="s">
        <v>20</v>
      </c>
      <c r="B11" s="7" t="s">
        <v>95</v>
      </c>
      <c r="C11" s="2">
        <f>SUM(C12:C15)</f>
        <v>12870</v>
      </c>
      <c r="D11" s="2">
        <f>SUM(D12:D15)</f>
        <v>12171.3</v>
      </c>
      <c r="E11" s="5">
        <f t="shared" si="1"/>
        <v>0.94571095571095565</v>
      </c>
      <c r="F11" s="2">
        <f t="shared" ref="F11:G11" si="7">SUM(F12:F15)</f>
        <v>19322.3</v>
      </c>
      <c r="G11" s="2">
        <f t="shared" si="7"/>
        <v>18258.900000000001</v>
      </c>
      <c r="H11" s="5">
        <f t="shared" si="3"/>
        <v>0.94496514390108854</v>
      </c>
      <c r="I11" s="2">
        <f t="shared" si="5"/>
        <v>6087.6000000000022</v>
      </c>
      <c r="J11" s="5">
        <f t="shared" si="6"/>
        <v>1.5001602129599962</v>
      </c>
    </row>
    <row r="12" spans="1:10" ht="30" x14ac:dyDescent="0.25">
      <c r="A12" s="9" t="s">
        <v>178</v>
      </c>
      <c r="B12" s="10" t="s">
        <v>179</v>
      </c>
      <c r="C12" s="14">
        <v>10300</v>
      </c>
      <c r="D12" s="14">
        <v>9544.7999999999993</v>
      </c>
      <c r="E12" s="5">
        <f t="shared" si="1"/>
        <v>0.9266796116504854</v>
      </c>
      <c r="F12" s="14">
        <v>17091.3</v>
      </c>
      <c r="G12" s="14">
        <v>16464</v>
      </c>
      <c r="H12" s="5">
        <f t="shared" ref="H12:H15" si="8">G12/F12</f>
        <v>0.9632971160766004</v>
      </c>
      <c r="I12" s="2">
        <f t="shared" ref="I12:I15" si="9">G12-D12</f>
        <v>6919.2000000000007</v>
      </c>
      <c r="J12" s="5">
        <f t="shared" ref="J12:J15" si="10">G12/D12</f>
        <v>1.7249182801106362</v>
      </c>
    </row>
    <row r="13" spans="1:10" ht="30" x14ac:dyDescent="0.25">
      <c r="A13" s="9" t="s">
        <v>180</v>
      </c>
      <c r="B13" s="10" t="s">
        <v>181</v>
      </c>
      <c r="C13" s="14">
        <v>850</v>
      </c>
      <c r="D13" s="14">
        <v>819.5</v>
      </c>
      <c r="E13" s="5">
        <f t="shared" si="1"/>
        <v>0.96411764705882352</v>
      </c>
      <c r="F13" s="14">
        <v>11</v>
      </c>
      <c r="G13" s="14">
        <v>10.8</v>
      </c>
      <c r="H13" s="5">
        <f t="shared" si="8"/>
        <v>0.98181818181818192</v>
      </c>
      <c r="I13" s="2">
        <f t="shared" si="9"/>
        <v>-808.7</v>
      </c>
      <c r="J13" s="5">
        <f t="shared" si="10"/>
        <v>1.3178767541183649E-2</v>
      </c>
    </row>
    <row r="14" spans="1:10" x14ac:dyDescent="0.25">
      <c r="A14" s="9" t="s">
        <v>182</v>
      </c>
      <c r="B14" s="10" t="s">
        <v>183</v>
      </c>
      <c r="C14" s="14">
        <v>75</v>
      </c>
      <c r="D14" s="14">
        <v>70.099999999999994</v>
      </c>
      <c r="E14" s="5">
        <f t="shared" si="1"/>
        <v>0.93466666666666665</v>
      </c>
      <c r="F14" s="14">
        <v>70</v>
      </c>
      <c r="G14" s="14">
        <v>8.6999999999999993</v>
      </c>
      <c r="H14" s="5">
        <f t="shared" si="8"/>
        <v>0.12428571428571428</v>
      </c>
      <c r="I14" s="2">
        <f t="shared" si="9"/>
        <v>-61.399999999999991</v>
      </c>
      <c r="J14" s="5">
        <f t="shared" si="10"/>
        <v>0.12410841654778887</v>
      </c>
    </row>
    <row r="15" spans="1:10" ht="30" x14ac:dyDescent="0.25">
      <c r="A15" s="9" t="s">
        <v>184</v>
      </c>
      <c r="B15" s="10" t="s">
        <v>185</v>
      </c>
      <c r="C15" s="23">
        <v>1645</v>
      </c>
      <c r="D15" s="23">
        <v>1736.9</v>
      </c>
      <c r="E15" s="24">
        <f t="shared" si="1"/>
        <v>1.0558662613981764</v>
      </c>
      <c r="F15" s="23">
        <v>2150</v>
      </c>
      <c r="G15" s="23">
        <v>1775.4</v>
      </c>
      <c r="H15" s="5">
        <f t="shared" si="8"/>
        <v>0.82576744186046513</v>
      </c>
      <c r="I15" s="2">
        <f t="shared" si="9"/>
        <v>38.5</v>
      </c>
      <c r="J15" s="5">
        <f t="shared" si="10"/>
        <v>1.0221659278024067</v>
      </c>
    </row>
    <row r="16" spans="1:10" x14ac:dyDescent="0.25">
      <c r="A16" s="8" t="s">
        <v>21</v>
      </c>
      <c r="B16" s="7" t="s">
        <v>96</v>
      </c>
      <c r="C16" s="2">
        <f>C17+C18</f>
        <v>1400</v>
      </c>
      <c r="D16" s="2">
        <f>D17+D18</f>
        <v>1411.9</v>
      </c>
      <c r="E16" s="5">
        <f t="shared" si="1"/>
        <v>1.0085000000000002</v>
      </c>
      <c r="F16" s="2">
        <f>F17+F18</f>
        <v>1365.2</v>
      </c>
      <c r="G16" s="2">
        <f>G17+G18</f>
        <v>1042.7</v>
      </c>
      <c r="H16" s="5">
        <f>G16/F16</f>
        <v>0.76377087606211547</v>
      </c>
      <c r="I16" s="2">
        <f t="shared" si="5"/>
        <v>-369.20000000000005</v>
      </c>
      <c r="J16" s="5">
        <f t="shared" si="6"/>
        <v>0.73850839294567605</v>
      </c>
    </row>
    <row r="17" spans="1:10" x14ac:dyDescent="0.25">
      <c r="A17" s="11" t="s">
        <v>189</v>
      </c>
      <c r="B17" s="10" t="s">
        <v>186</v>
      </c>
      <c r="C17" s="14">
        <v>62</v>
      </c>
      <c r="D17" s="14">
        <v>42.9</v>
      </c>
      <c r="E17" s="5">
        <f t="shared" si="1"/>
        <v>0.6919354838709677</v>
      </c>
      <c r="F17" s="14">
        <v>2.2000000000000002</v>
      </c>
      <c r="G17" s="14">
        <v>-3</v>
      </c>
      <c r="H17" s="5">
        <f t="shared" ref="H17:H19" si="11">G17/F17</f>
        <v>-1.3636363636363635</v>
      </c>
      <c r="I17" s="2">
        <f t="shared" ref="I17:I18" si="12">G17-D17</f>
        <v>-45.9</v>
      </c>
      <c r="J17" s="5">
        <f t="shared" ref="J17:J18" si="13">G17/D17</f>
        <v>-6.9930069930069935E-2</v>
      </c>
    </row>
    <row r="18" spans="1:10" x14ac:dyDescent="0.25">
      <c r="A18" s="11" t="s">
        <v>187</v>
      </c>
      <c r="B18" s="10" t="s">
        <v>188</v>
      </c>
      <c r="C18" s="14">
        <v>1338</v>
      </c>
      <c r="D18" s="14">
        <v>1369</v>
      </c>
      <c r="E18" s="5">
        <f t="shared" si="1"/>
        <v>1.0231689088191331</v>
      </c>
      <c r="F18" s="14">
        <v>1363</v>
      </c>
      <c r="G18" s="14">
        <v>1045.7</v>
      </c>
      <c r="H18" s="5">
        <f t="shared" si="11"/>
        <v>0.76720469552457815</v>
      </c>
      <c r="I18" s="2">
        <f t="shared" si="12"/>
        <v>-323.29999999999995</v>
      </c>
      <c r="J18" s="5">
        <f t="shared" si="13"/>
        <v>0.76384222059897744</v>
      </c>
    </row>
    <row r="19" spans="1:10" x14ac:dyDescent="0.25">
      <c r="A19" s="8" t="s">
        <v>22</v>
      </c>
      <c r="B19" s="7" t="s">
        <v>97</v>
      </c>
      <c r="C19" s="14">
        <v>60</v>
      </c>
      <c r="D19" s="14">
        <v>86.4</v>
      </c>
      <c r="E19" s="5"/>
      <c r="F19" s="14">
        <v>230</v>
      </c>
      <c r="G19" s="14">
        <v>200.7</v>
      </c>
      <c r="H19" s="5">
        <f t="shared" si="11"/>
        <v>0.87260869565217392</v>
      </c>
      <c r="I19" s="2">
        <f t="shared" si="5"/>
        <v>114.29999999999998</v>
      </c>
      <c r="J19" s="5">
        <f t="shared" si="6"/>
        <v>2.3229166666666665</v>
      </c>
    </row>
    <row r="20" spans="1:10" ht="45" x14ac:dyDescent="0.25">
      <c r="A20" s="8" t="s">
        <v>23</v>
      </c>
      <c r="B20" s="7" t="s">
        <v>98</v>
      </c>
      <c r="C20" s="2">
        <v>7686.6</v>
      </c>
      <c r="D20" s="2">
        <v>5736</v>
      </c>
      <c r="E20" s="5">
        <f t="shared" si="1"/>
        <v>0.74623370540941369</v>
      </c>
      <c r="F20" s="2">
        <v>8995.1</v>
      </c>
      <c r="G20" s="2">
        <v>7861.3</v>
      </c>
      <c r="H20" s="5">
        <f t="shared" si="3"/>
        <v>0.87395359695834396</v>
      </c>
      <c r="I20" s="2">
        <f t="shared" si="5"/>
        <v>2125.3000000000002</v>
      </c>
      <c r="J20" s="5">
        <f t="shared" si="6"/>
        <v>1.3705195258019527</v>
      </c>
    </row>
    <row r="21" spans="1:10" x14ac:dyDescent="0.25">
      <c r="A21" s="8" t="s">
        <v>24</v>
      </c>
      <c r="B21" s="7" t="s">
        <v>99</v>
      </c>
      <c r="C21" s="2">
        <v>15038</v>
      </c>
      <c r="D21" s="2">
        <v>11902.1</v>
      </c>
      <c r="E21" s="5">
        <f t="shared" si="1"/>
        <v>0.79146828035643035</v>
      </c>
      <c r="F21" s="2">
        <v>18491</v>
      </c>
      <c r="G21" s="2">
        <v>14657.1</v>
      </c>
      <c r="H21" s="5">
        <f t="shared" si="3"/>
        <v>0.79266129468390034</v>
      </c>
      <c r="I21" s="2">
        <f t="shared" si="5"/>
        <v>2755</v>
      </c>
      <c r="J21" s="5">
        <f t="shared" si="6"/>
        <v>1.2314717570848841</v>
      </c>
    </row>
    <row r="22" spans="1:10" ht="30" x14ac:dyDescent="0.25">
      <c r="A22" s="8" t="s">
        <v>25</v>
      </c>
      <c r="B22" s="7" t="s">
        <v>100</v>
      </c>
      <c r="C22" s="2">
        <v>2981.4</v>
      </c>
      <c r="D22" s="2">
        <v>1902.2</v>
      </c>
      <c r="E22" s="5">
        <f t="shared" si="1"/>
        <v>0.63802240558127055</v>
      </c>
      <c r="F22" s="2">
        <v>3583.5</v>
      </c>
      <c r="G22" s="2">
        <v>3002.4</v>
      </c>
      <c r="H22" s="5">
        <f t="shared" si="3"/>
        <v>0.83784010046044377</v>
      </c>
      <c r="I22" s="2">
        <f t="shared" si="5"/>
        <v>1100.2</v>
      </c>
      <c r="J22" s="5">
        <f t="shared" si="6"/>
        <v>1.578382925034171</v>
      </c>
    </row>
    <row r="23" spans="1:10" ht="30" x14ac:dyDescent="0.25">
      <c r="A23" s="8" t="s">
        <v>26</v>
      </c>
      <c r="B23" s="7" t="s">
        <v>101</v>
      </c>
      <c r="C23" s="2">
        <v>2007.4</v>
      </c>
      <c r="D23" s="2">
        <v>1733.8</v>
      </c>
      <c r="E23" s="5">
        <f t="shared" si="1"/>
        <v>0.86370429411178629</v>
      </c>
      <c r="F23" s="2">
        <v>426</v>
      </c>
      <c r="G23" s="2">
        <v>406.1</v>
      </c>
      <c r="H23" s="5">
        <f t="shared" si="3"/>
        <v>0.95328638497652585</v>
      </c>
      <c r="I23" s="2">
        <f t="shared" si="5"/>
        <v>-1327.6999999999998</v>
      </c>
      <c r="J23" s="5">
        <f t="shared" si="6"/>
        <v>0.23422540085361634</v>
      </c>
    </row>
    <row r="24" spans="1:10" x14ac:dyDescent="0.25">
      <c r="A24" s="8" t="s">
        <v>27</v>
      </c>
      <c r="B24" s="7" t="s">
        <v>102</v>
      </c>
      <c r="C24" s="2">
        <v>9931.1</v>
      </c>
      <c r="D24" s="2">
        <v>8559.7000000000007</v>
      </c>
      <c r="E24" s="5">
        <f t="shared" ref="E24:E62" si="14">D24/C24</f>
        <v>0.86190854990887222</v>
      </c>
      <c r="F24" s="2">
        <v>30940.7</v>
      </c>
      <c r="G24" s="2">
        <v>2624.9</v>
      </c>
      <c r="H24" s="5">
        <f t="shared" si="3"/>
        <v>8.4836477519900977E-2</v>
      </c>
      <c r="I24" s="2">
        <f t="shared" si="5"/>
        <v>-5934.8000000000011</v>
      </c>
      <c r="J24" s="5">
        <f t="shared" si="6"/>
        <v>0.30665794361951937</v>
      </c>
    </row>
    <row r="25" spans="1:10" x14ac:dyDescent="0.25">
      <c r="A25" s="8" t="s">
        <v>28</v>
      </c>
      <c r="B25" s="7" t="s">
        <v>103</v>
      </c>
      <c r="C25" s="2">
        <v>50</v>
      </c>
      <c r="D25" s="2">
        <v>49.5</v>
      </c>
      <c r="E25" s="5">
        <f t="shared" si="14"/>
        <v>0.99</v>
      </c>
      <c r="F25" s="2">
        <v>50</v>
      </c>
      <c r="G25" s="2">
        <v>15.8</v>
      </c>
      <c r="H25" s="5">
        <f t="shared" si="3"/>
        <v>0.316</v>
      </c>
      <c r="I25" s="2">
        <f t="shared" si="5"/>
        <v>-33.700000000000003</v>
      </c>
      <c r="J25" s="5">
        <f t="shared" si="6"/>
        <v>0.31919191919191919</v>
      </c>
    </row>
    <row r="26" spans="1:10" x14ac:dyDescent="0.25">
      <c r="A26" s="8" t="s">
        <v>29</v>
      </c>
      <c r="B26" s="7" t="s">
        <v>104</v>
      </c>
      <c r="C26" s="2">
        <f>C27+C32+C33+C34</f>
        <v>660386.30000000005</v>
      </c>
      <c r="D26" s="2">
        <f t="shared" ref="D26" si="15">D27+D32+D33+D34</f>
        <v>523312.1999999999</v>
      </c>
      <c r="E26" s="5">
        <f t="shared" si="14"/>
        <v>0.79243345902239315</v>
      </c>
      <c r="F26" s="2">
        <f>F27+F32+F33+F34</f>
        <v>935915.20000000007</v>
      </c>
      <c r="G26" s="2">
        <f t="shared" ref="G26" si="16">G27+G32+G33+G34</f>
        <v>642822.70000000007</v>
      </c>
      <c r="H26" s="5">
        <f t="shared" si="3"/>
        <v>0.68683861529335144</v>
      </c>
      <c r="I26" s="2">
        <f t="shared" si="5"/>
        <v>119510.50000000017</v>
      </c>
      <c r="J26" s="5">
        <f t="shared" si="6"/>
        <v>1.2283732349446472</v>
      </c>
    </row>
    <row r="27" spans="1:10" ht="30" x14ac:dyDescent="0.25">
      <c r="A27" s="8" t="s">
        <v>30</v>
      </c>
      <c r="B27" s="7" t="s">
        <v>105</v>
      </c>
      <c r="C27" s="2">
        <f>C28+C29+C30+C31</f>
        <v>634399.5</v>
      </c>
      <c r="D27" s="2">
        <f>D28+D29+D30+D31</f>
        <v>498211.19999999995</v>
      </c>
      <c r="E27" s="5">
        <f t="shared" si="14"/>
        <v>0.78532722677114331</v>
      </c>
      <c r="F27" s="2">
        <f>F28+F29+F30+F31</f>
        <v>913565.20000000007</v>
      </c>
      <c r="G27" s="2">
        <f>G28+G29+G30+G31</f>
        <v>625822.70000000007</v>
      </c>
      <c r="H27" s="5">
        <f t="shared" si="3"/>
        <v>0.68503342728028604</v>
      </c>
      <c r="I27" s="2">
        <f t="shared" si="5"/>
        <v>127611.50000000012</v>
      </c>
      <c r="J27" s="5">
        <f t="shared" si="6"/>
        <v>1.2561393641893239</v>
      </c>
    </row>
    <row r="28" spans="1:10" x14ac:dyDescent="0.25">
      <c r="A28" s="12" t="s">
        <v>31</v>
      </c>
      <c r="B28" s="7" t="s">
        <v>106</v>
      </c>
      <c r="C28" s="14">
        <v>29552.9</v>
      </c>
      <c r="D28" s="14">
        <v>24627.4</v>
      </c>
      <c r="E28" s="5">
        <f t="shared" si="14"/>
        <v>0.83333276937288725</v>
      </c>
      <c r="F28" s="14">
        <v>40380.400000000001</v>
      </c>
      <c r="G28" s="14">
        <v>29308.3</v>
      </c>
      <c r="H28" s="5">
        <f t="shared" si="3"/>
        <v>0.72580509356024203</v>
      </c>
      <c r="I28" s="2">
        <f t="shared" si="5"/>
        <v>4680.8999999999978</v>
      </c>
      <c r="J28" s="5">
        <f t="shared" si="6"/>
        <v>1.1900687851742366</v>
      </c>
    </row>
    <row r="29" spans="1:10" ht="30" x14ac:dyDescent="0.25">
      <c r="A29" s="12" t="s">
        <v>32</v>
      </c>
      <c r="B29" s="7" t="s">
        <v>107</v>
      </c>
      <c r="C29" s="2">
        <v>207357.1</v>
      </c>
      <c r="D29" s="2">
        <v>145910.29999999999</v>
      </c>
      <c r="E29" s="5">
        <f t="shared" si="14"/>
        <v>0.7036667661729451</v>
      </c>
      <c r="F29" s="2">
        <v>338896.7</v>
      </c>
      <c r="G29" s="2">
        <v>201293.2</v>
      </c>
      <c r="H29" s="5">
        <f t="shared" si="3"/>
        <v>0.59396624399116316</v>
      </c>
      <c r="I29" s="2">
        <f t="shared" si="5"/>
        <v>55382.900000000023</v>
      </c>
      <c r="J29" s="5">
        <f t="shared" si="6"/>
        <v>1.3795681319276296</v>
      </c>
    </row>
    <row r="30" spans="1:10" x14ac:dyDescent="0.25">
      <c r="A30" s="12" t="s">
        <v>33</v>
      </c>
      <c r="B30" s="7" t="s">
        <v>108</v>
      </c>
      <c r="C30" s="2">
        <v>361325.7</v>
      </c>
      <c r="D30" s="2">
        <v>301313</v>
      </c>
      <c r="E30" s="5">
        <f t="shared" si="14"/>
        <v>0.83390968314736535</v>
      </c>
      <c r="F30" s="2">
        <v>505337.3</v>
      </c>
      <c r="G30" s="2">
        <v>375877.4</v>
      </c>
      <c r="H30" s="5">
        <f t="shared" si="3"/>
        <v>0.74381487374868238</v>
      </c>
      <c r="I30" s="2">
        <f t="shared" si="5"/>
        <v>74564.400000000023</v>
      </c>
      <c r="J30" s="5">
        <f t="shared" si="6"/>
        <v>1.2474649284962813</v>
      </c>
    </row>
    <row r="31" spans="1:10" x14ac:dyDescent="0.25">
      <c r="A31" s="12" t="s">
        <v>34</v>
      </c>
      <c r="B31" s="7" t="s">
        <v>109</v>
      </c>
      <c r="C31" s="2">
        <v>36163.800000000003</v>
      </c>
      <c r="D31" s="2">
        <v>26360.5</v>
      </c>
      <c r="E31" s="5">
        <f t="shared" si="14"/>
        <v>0.72891952726206866</v>
      </c>
      <c r="F31" s="2">
        <v>28950.799999999999</v>
      </c>
      <c r="G31" s="2">
        <v>19343.8</v>
      </c>
      <c r="H31" s="5">
        <f t="shared" si="3"/>
        <v>0.668161156168396</v>
      </c>
      <c r="I31" s="2">
        <f t="shared" si="5"/>
        <v>-7016.7000000000007</v>
      </c>
      <c r="J31" s="5">
        <f t="shared" si="6"/>
        <v>0.73381764382314441</v>
      </c>
    </row>
    <row r="32" spans="1:10" x14ac:dyDescent="0.25">
      <c r="A32" s="8" t="s">
        <v>35</v>
      </c>
      <c r="B32" s="7" t="s">
        <v>110</v>
      </c>
      <c r="C32" s="2">
        <v>25986.799999999999</v>
      </c>
      <c r="D32" s="2">
        <v>25036.799999999999</v>
      </c>
      <c r="E32" s="5">
        <f t="shared" si="14"/>
        <v>0.96344297874305418</v>
      </c>
      <c r="F32" s="2">
        <v>22350</v>
      </c>
      <c r="G32" s="2">
        <v>17000</v>
      </c>
      <c r="H32" s="5">
        <f t="shared" si="3"/>
        <v>0.76062639821029088</v>
      </c>
      <c r="I32" s="2">
        <f t="shared" si="5"/>
        <v>-8036.7999999999993</v>
      </c>
      <c r="J32" s="5">
        <f t="shared" si="6"/>
        <v>0.67900051124744376</v>
      </c>
    </row>
    <row r="33" spans="1:10" ht="75" x14ac:dyDescent="0.25">
      <c r="A33" s="8" t="s">
        <v>36</v>
      </c>
      <c r="B33" s="7" t="s">
        <v>111</v>
      </c>
      <c r="C33" s="2">
        <v>0</v>
      </c>
      <c r="D33" s="2">
        <v>68.099999999999994</v>
      </c>
      <c r="E33" s="5"/>
      <c r="F33" s="2">
        <v>16</v>
      </c>
      <c r="G33" s="2">
        <v>16</v>
      </c>
      <c r="H33" s="5">
        <f t="shared" si="3"/>
        <v>1</v>
      </c>
      <c r="I33" s="2">
        <f t="shared" si="5"/>
        <v>-52.099999999999994</v>
      </c>
      <c r="J33" s="5">
        <f t="shared" si="6"/>
        <v>0.23494860499265788</v>
      </c>
    </row>
    <row r="34" spans="1:10" ht="45" x14ac:dyDescent="0.25">
      <c r="A34" s="8" t="s">
        <v>37</v>
      </c>
      <c r="B34" s="7" t="s">
        <v>112</v>
      </c>
      <c r="C34" s="2">
        <v>0</v>
      </c>
      <c r="D34" s="2">
        <v>-3.9</v>
      </c>
      <c r="E34" s="5"/>
      <c r="F34" s="2">
        <v>-16</v>
      </c>
      <c r="G34" s="2">
        <v>-16</v>
      </c>
      <c r="H34" s="5">
        <f t="shared" si="3"/>
        <v>1</v>
      </c>
      <c r="I34" s="2">
        <f t="shared" si="5"/>
        <v>-12.1</v>
      </c>
      <c r="J34" s="5">
        <f t="shared" si="6"/>
        <v>4.1025641025641031</v>
      </c>
    </row>
    <row r="35" spans="1:10" s="25" customFormat="1" x14ac:dyDescent="0.25">
      <c r="A35" s="4" t="s">
        <v>113</v>
      </c>
      <c r="B35" s="7" t="s">
        <v>12</v>
      </c>
      <c r="C35" s="2">
        <v>965447.10000000009</v>
      </c>
      <c r="D35" s="2">
        <v>728785.20000000007</v>
      </c>
      <c r="E35" s="5">
        <f t="shared" si="14"/>
        <v>0.75486808132729388</v>
      </c>
      <c r="F35" s="2">
        <f>F37+F46+F48+F52+F57+F62+F64+F71+F74+F76+F81+F83+F85</f>
        <v>1262715</v>
      </c>
      <c r="G35" s="2">
        <f>G37+G46+G48+G52+G57+G62+G64+G71+G74+G76+G81+G83+G85</f>
        <v>841156.39999999991</v>
      </c>
      <c r="H35" s="5">
        <f t="shared" si="3"/>
        <v>0.66614905184463624</v>
      </c>
      <c r="I35" s="2">
        <f>G35-D35</f>
        <v>112371.19999999984</v>
      </c>
      <c r="J35" s="5">
        <f t="shared" si="6"/>
        <v>1.1541897393086464</v>
      </c>
    </row>
    <row r="36" spans="1:10" s="25" customFormat="1" x14ac:dyDescent="0.25">
      <c r="A36" s="19" t="s">
        <v>13</v>
      </c>
      <c r="B36" s="16"/>
      <c r="C36" s="27"/>
      <c r="D36" s="27"/>
      <c r="E36" s="18"/>
      <c r="F36" s="17"/>
      <c r="G36" s="17"/>
      <c r="H36" s="18"/>
      <c r="I36" s="17"/>
      <c r="J36" s="18"/>
    </row>
    <row r="37" spans="1:10" s="25" customFormat="1" x14ac:dyDescent="0.25">
      <c r="A37" s="15" t="s">
        <v>38</v>
      </c>
      <c r="B37" s="16" t="s">
        <v>114</v>
      </c>
      <c r="C37" s="27">
        <v>140099.4</v>
      </c>
      <c r="D37" s="27">
        <v>101919.4</v>
      </c>
      <c r="E37" s="18">
        <f t="shared" si="14"/>
        <v>0.72747920405083821</v>
      </c>
      <c r="F37" s="17">
        <v>100397.3</v>
      </c>
      <c r="G37" s="17">
        <v>73213.399999999994</v>
      </c>
      <c r="H37" s="18">
        <f t="shared" si="3"/>
        <v>0.72923674242235592</v>
      </c>
      <c r="I37" s="17">
        <f t="shared" si="5"/>
        <v>-28706</v>
      </c>
      <c r="J37" s="18">
        <f t="shared" si="6"/>
        <v>0.71834606561655578</v>
      </c>
    </row>
    <row r="38" spans="1:10" s="25" customFormat="1" ht="30" x14ac:dyDescent="0.25">
      <c r="A38" s="26" t="s">
        <v>39</v>
      </c>
      <c r="B38" s="16" t="s">
        <v>115</v>
      </c>
      <c r="C38" s="27">
        <v>3477.9</v>
      </c>
      <c r="D38" s="27">
        <v>2540</v>
      </c>
      <c r="E38" s="18">
        <f t="shared" si="14"/>
        <v>0.73032577129877219</v>
      </c>
      <c r="F38" s="17">
        <v>3476.1</v>
      </c>
      <c r="G38" s="17">
        <v>2661.7</v>
      </c>
      <c r="H38" s="18">
        <f t="shared" si="3"/>
        <v>0.76571445010212591</v>
      </c>
      <c r="I38" s="17">
        <f t="shared" si="5"/>
        <v>121.69999999999982</v>
      </c>
      <c r="J38" s="18">
        <f t="shared" si="6"/>
        <v>1.0479133858267715</v>
      </c>
    </row>
    <row r="39" spans="1:10" s="25" customFormat="1" ht="45" x14ac:dyDescent="0.25">
      <c r="A39" s="26" t="s">
        <v>40</v>
      </c>
      <c r="B39" s="16" t="s">
        <v>116</v>
      </c>
      <c r="C39" s="27">
        <v>123.3</v>
      </c>
      <c r="D39" s="27">
        <v>33.1</v>
      </c>
      <c r="E39" s="18">
        <f t="shared" si="14"/>
        <v>0.26845093268450937</v>
      </c>
      <c r="F39" s="17">
        <v>83</v>
      </c>
      <c r="G39" s="17">
        <v>38.5</v>
      </c>
      <c r="H39" s="18">
        <f t="shared" si="3"/>
        <v>0.46385542168674698</v>
      </c>
      <c r="I39" s="17">
        <f t="shared" si="5"/>
        <v>5.3999999999999986</v>
      </c>
      <c r="J39" s="18">
        <f t="shared" si="6"/>
        <v>1.1631419939577039</v>
      </c>
    </row>
    <row r="40" spans="1:10" s="25" customFormat="1" ht="45" x14ac:dyDescent="0.25">
      <c r="A40" s="26" t="s">
        <v>41</v>
      </c>
      <c r="B40" s="16" t="s">
        <v>117</v>
      </c>
      <c r="C40" s="27">
        <v>35302</v>
      </c>
      <c r="D40" s="27">
        <v>26096.5</v>
      </c>
      <c r="E40" s="18">
        <f t="shared" si="14"/>
        <v>0.73923573735199144</v>
      </c>
      <c r="F40" s="17">
        <v>28313.200000000001</v>
      </c>
      <c r="G40" s="17">
        <v>21343.599999999999</v>
      </c>
      <c r="H40" s="18">
        <f t="shared" si="3"/>
        <v>0.75383919867764848</v>
      </c>
      <c r="I40" s="17">
        <f t="shared" si="5"/>
        <v>-4752.9000000000015</v>
      </c>
      <c r="J40" s="18">
        <f t="shared" si="6"/>
        <v>0.81787212844634327</v>
      </c>
    </row>
    <row r="41" spans="1:10" s="25" customFormat="1" x14ac:dyDescent="0.25">
      <c r="A41" s="26" t="s">
        <v>42</v>
      </c>
      <c r="B41" s="16" t="s">
        <v>118</v>
      </c>
      <c r="C41" s="27">
        <v>14.6</v>
      </c>
      <c r="D41" s="27">
        <v>14.6</v>
      </c>
      <c r="E41" s="18">
        <f t="shared" si="14"/>
        <v>1</v>
      </c>
      <c r="F41" s="17">
        <v>20.2</v>
      </c>
      <c r="G41" s="17">
        <v>10</v>
      </c>
      <c r="H41" s="18">
        <f t="shared" si="3"/>
        <v>0.49504950495049505</v>
      </c>
      <c r="I41" s="17">
        <f t="shared" si="5"/>
        <v>-4.5999999999999996</v>
      </c>
      <c r="J41" s="18">
        <f t="shared" si="6"/>
        <v>0.68493150684931503</v>
      </c>
    </row>
    <row r="42" spans="1:10" s="25" customFormat="1" ht="30" x14ac:dyDescent="0.25">
      <c r="A42" s="26" t="s">
        <v>43</v>
      </c>
      <c r="B42" s="16" t="s">
        <v>119</v>
      </c>
      <c r="C42" s="27">
        <v>34350.6</v>
      </c>
      <c r="D42" s="27">
        <v>24927.8</v>
      </c>
      <c r="E42" s="18">
        <f t="shared" si="14"/>
        <v>0.72568746979674303</v>
      </c>
      <c r="F42" s="17">
        <v>35869.800000000003</v>
      </c>
      <c r="G42" s="17">
        <v>26409.3</v>
      </c>
      <c r="H42" s="18">
        <f t="shared" si="3"/>
        <v>0.73625445360721264</v>
      </c>
      <c r="I42" s="17">
        <f t="shared" si="5"/>
        <v>1481.5</v>
      </c>
      <c r="J42" s="18">
        <f t="shared" si="6"/>
        <v>1.0594316385721965</v>
      </c>
    </row>
    <row r="43" spans="1:10" s="25" customFormat="1" x14ac:dyDescent="0.25">
      <c r="A43" s="26" t="s">
        <v>44</v>
      </c>
      <c r="B43" s="16" t="s">
        <v>120</v>
      </c>
      <c r="C43" s="27">
        <v>70</v>
      </c>
      <c r="D43" s="27">
        <v>67</v>
      </c>
      <c r="E43" s="18">
        <f t="shared" si="14"/>
        <v>0.95714285714285718</v>
      </c>
      <c r="F43" s="17">
        <v>70</v>
      </c>
      <c r="G43" s="17">
        <v>29.3</v>
      </c>
      <c r="H43" s="18">
        <f t="shared" si="3"/>
        <v>0.41857142857142859</v>
      </c>
      <c r="I43" s="17">
        <f t="shared" si="5"/>
        <v>-37.700000000000003</v>
      </c>
      <c r="J43" s="18">
        <f t="shared" si="6"/>
        <v>0.43731343283582091</v>
      </c>
    </row>
    <row r="44" spans="1:10" s="25" customFormat="1" x14ac:dyDescent="0.25">
      <c r="A44" s="26" t="s">
        <v>121</v>
      </c>
      <c r="B44" s="16" t="s">
        <v>122</v>
      </c>
      <c r="C44" s="27">
        <v>500</v>
      </c>
      <c r="D44" s="27">
        <v>0</v>
      </c>
      <c r="E44" s="18">
        <f t="shared" si="14"/>
        <v>0</v>
      </c>
      <c r="F44" s="17">
        <v>500</v>
      </c>
      <c r="G44" s="17">
        <v>0</v>
      </c>
      <c r="H44" s="18">
        <f t="shared" si="3"/>
        <v>0</v>
      </c>
      <c r="I44" s="17">
        <f t="shared" si="5"/>
        <v>0</v>
      </c>
      <c r="J44" s="18" t="e">
        <f t="shared" si="6"/>
        <v>#DIV/0!</v>
      </c>
    </row>
    <row r="45" spans="1:10" s="25" customFormat="1" x14ac:dyDescent="0.25">
      <c r="A45" s="26" t="s">
        <v>45</v>
      </c>
      <c r="B45" s="16" t="s">
        <v>123</v>
      </c>
      <c r="C45" s="27">
        <v>66261</v>
      </c>
      <c r="D45" s="27">
        <v>48240.4</v>
      </c>
      <c r="E45" s="18">
        <f t="shared" si="14"/>
        <v>0.72803609966647054</v>
      </c>
      <c r="F45" s="17">
        <v>32065</v>
      </c>
      <c r="G45" s="17">
        <v>22721</v>
      </c>
      <c r="H45" s="18">
        <f t="shared" si="3"/>
        <v>0.7085919226571028</v>
      </c>
      <c r="I45" s="17">
        <f t="shared" si="5"/>
        <v>-25519.4</v>
      </c>
      <c r="J45" s="18">
        <f t="shared" si="6"/>
        <v>0.4709952653792257</v>
      </c>
    </row>
    <row r="46" spans="1:10" s="25" customFormat="1" x14ac:dyDescent="0.25">
      <c r="A46" s="15" t="s">
        <v>46</v>
      </c>
      <c r="B46" s="16" t="s">
        <v>124</v>
      </c>
      <c r="C46" s="27">
        <v>836.1</v>
      </c>
      <c r="D46" s="27">
        <v>131.6</v>
      </c>
      <c r="E46" s="18">
        <f t="shared" si="14"/>
        <v>0.15739744049754814</v>
      </c>
      <c r="F46" s="17">
        <v>200</v>
      </c>
      <c r="G46" s="17">
        <v>15.2</v>
      </c>
      <c r="H46" s="18">
        <f t="shared" si="3"/>
        <v>7.5999999999999998E-2</v>
      </c>
      <c r="I46" s="17">
        <f t="shared" si="5"/>
        <v>-116.39999999999999</v>
      </c>
      <c r="J46" s="18">
        <f t="shared" si="6"/>
        <v>0.11550151975683891</v>
      </c>
    </row>
    <row r="47" spans="1:10" s="25" customFormat="1" x14ac:dyDescent="0.25">
      <c r="A47" s="19" t="s">
        <v>47</v>
      </c>
      <c r="B47" s="16" t="s">
        <v>125</v>
      </c>
      <c r="C47" s="27">
        <v>836.1</v>
      </c>
      <c r="D47" s="27">
        <v>131.6</v>
      </c>
      <c r="E47" s="18">
        <f t="shared" si="14"/>
        <v>0.15739744049754814</v>
      </c>
      <c r="F47" s="17">
        <v>200</v>
      </c>
      <c r="G47" s="17">
        <v>15.2</v>
      </c>
      <c r="H47" s="18">
        <f t="shared" si="3"/>
        <v>7.5999999999999998E-2</v>
      </c>
      <c r="I47" s="17">
        <f t="shared" si="5"/>
        <v>-116.39999999999999</v>
      </c>
      <c r="J47" s="18">
        <f t="shared" si="6"/>
        <v>0.11550151975683891</v>
      </c>
    </row>
    <row r="48" spans="1:10" s="25" customFormat="1" ht="30" x14ac:dyDescent="0.25">
      <c r="A48" s="20" t="s">
        <v>48</v>
      </c>
      <c r="B48" s="16" t="s">
        <v>126</v>
      </c>
      <c r="C48" s="27">
        <v>6630.2</v>
      </c>
      <c r="D48" s="27">
        <v>4503.8999999999996</v>
      </c>
      <c r="E48" s="18">
        <f t="shared" si="14"/>
        <v>0.67930077524056587</v>
      </c>
      <c r="F48" s="17">
        <v>6524.7</v>
      </c>
      <c r="G48" s="17">
        <v>4697.3999999999996</v>
      </c>
      <c r="H48" s="18">
        <f t="shared" si="3"/>
        <v>0.71994114671938936</v>
      </c>
      <c r="I48" s="17">
        <f t="shared" si="5"/>
        <v>193.5</v>
      </c>
      <c r="J48" s="18">
        <f t="shared" si="6"/>
        <v>1.0429627656031439</v>
      </c>
    </row>
    <row r="49" spans="1:10" s="25" customFormat="1" x14ac:dyDescent="0.25">
      <c r="A49" s="26" t="s">
        <v>127</v>
      </c>
      <c r="B49" s="16" t="s">
        <v>128</v>
      </c>
      <c r="C49" s="27">
        <v>370</v>
      </c>
      <c r="D49" s="27">
        <v>70</v>
      </c>
      <c r="E49" s="18">
        <f t="shared" si="14"/>
        <v>0.1891891891891892</v>
      </c>
      <c r="F49" s="17">
        <v>85</v>
      </c>
      <c r="G49" s="17">
        <v>50</v>
      </c>
      <c r="H49" s="18">
        <f t="shared" si="3"/>
        <v>0.58823529411764708</v>
      </c>
      <c r="I49" s="17">
        <f t="shared" si="5"/>
        <v>-20</v>
      </c>
      <c r="J49" s="18">
        <f t="shared" si="6"/>
        <v>0.7142857142857143</v>
      </c>
    </row>
    <row r="50" spans="1:10" s="25" customFormat="1" ht="30" x14ac:dyDescent="0.25">
      <c r="A50" s="26" t="s">
        <v>129</v>
      </c>
      <c r="B50" s="16" t="s">
        <v>130</v>
      </c>
      <c r="C50" s="27">
        <v>6160.2</v>
      </c>
      <c r="D50" s="27">
        <v>4433.8999999999996</v>
      </c>
      <c r="E50" s="18">
        <f t="shared" si="14"/>
        <v>0.71976559202623291</v>
      </c>
      <c r="F50" s="17">
        <v>6346</v>
      </c>
      <c r="G50" s="17">
        <v>4630.3999999999996</v>
      </c>
      <c r="H50" s="18">
        <f t="shared" si="3"/>
        <v>0.72965647652064292</v>
      </c>
      <c r="I50" s="17">
        <f t="shared" si="5"/>
        <v>196.5</v>
      </c>
      <c r="J50" s="18">
        <f t="shared" si="6"/>
        <v>1.0443176436094634</v>
      </c>
    </row>
    <row r="51" spans="1:10" s="25" customFormat="1" ht="30" x14ac:dyDescent="0.25">
      <c r="A51" s="26" t="s">
        <v>49</v>
      </c>
      <c r="B51" s="16" t="s">
        <v>131</v>
      </c>
      <c r="C51" s="27">
        <v>100</v>
      </c>
      <c r="D51" s="27">
        <v>0</v>
      </c>
      <c r="E51" s="18">
        <f t="shared" si="14"/>
        <v>0</v>
      </c>
      <c r="F51" s="17">
        <v>93.7</v>
      </c>
      <c r="G51" s="17">
        <v>17</v>
      </c>
      <c r="H51" s="18">
        <f t="shared" si="3"/>
        <v>0.18143009605122731</v>
      </c>
      <c r="I51" s="17">
        <f t="shared" si="5"/>
        <v>17</v>
      </c>
      <c r="J51" s="18" t="e">
        <f t="shared" si="6"/>
        <v>#DIV/0!</v>
      </c>
    </row>
    <row r="52" spans="1:10" s="25" customFormat="1" x14ac:dyDescent="0.25">
      <c r="A52" s="15" t="s">
        <v>50</v>
      </c>
      <c r="B52" s="16" t="s">
        <v>132</v>
      </c>
      <c r="C52" s="27">
        <v>14857.4</v>
      </c>
      <c r="D52" s="27">
        <v>3638.8</v>
      </c>
      <c r="E52" s="18">
        <f t="shared" si="14"/>
        <v>0.2449149918559102</v>
      </c>
      <c r="F52" s="17">
        <v>12743.4</v>
      </c>
      <c r="G52" s="17">
        <v>4240.2</v>
      </c>
      <c r="H52" s="18">
        <f t="shared" si="3"/>
        <v>0.33273694618390698</v>
      </c>
      <c r="I52" s="17">
        <f t="shared" si="5"/>
        <v>601.39999999999964</v>
      </c>
      <c r="J52" s="18">
        <f t="shared" si="6"/>
        <v>1.165274266241618</v>
      </c>
    </row>
    <row r="53" spans="1:10" s="25" customFormat="1" x14ac:dyDescent="0.25">
      <c r="A53" s="19" t="s">
        <v>51</v>
      </c>
      <c r="B53" s="16" t="s">
        <v>133</v>
      </c>
      <c r="C53" s="27">
        <v>0</v>
      </c>
      <c r="D53" s="27">
        <v>0</v>
      </c>
      <c r="E53" s="18" t="e">
        <f t="shared" si="14"/>
        <v>#DIV/0!</v>
      </c>
      <c r="F53" s="17">
        <v>0</v>
      </c>
      <c r="G53" s="17">
        <v>0</v>
      </c>
      <c r="H53" s="18" t="e">
        <f t="shared" si="3"/>
        <v>#DIV/0!</v>
      </c>
      <c r="I53" s="17">
        <f t="shared" si="5"/>
        <v>0</v>
      </c>
      <c r="J53" s="18" t="e">
        <f t="shared" si="6"/>
        <v>#DIV/0!</v>
      </c>
    </row>
    <row r="54" spans="1:10" s="25" customFormat="1" x14ac:dyDescent="0.25">
      <c r="A54" s="19" t="s">
        <v>52</v>
      </c>
      <c r="B54" s="16" t="s">
        <v>134</v>
      </c>
      <c r="C54" s="27">
        <v>0</v>
      </c>
      <c r="D54" s="27">
        <v>0</v>
      </c>
      <c r="E54" s="18" t="e">
        <f t="shared" si="14"/>
        <v>#DIV/0!</v>
      </c>
      <c r="F54" s="17">
        <v>0</v>
      </c>
      <c r="G54" s="17">
        <v>0</v>
      </c>
      <c r="H54" s="18" t="e">
        <f t="shared" si="3"/>
        <v>#DIV/0!</v>
      </c>
      <c r="I54" s="17">
        <f t="shared" si="5"/>
        <v>0</v>
      </c>
      <c r="J54" s="18" t="e">
        <f t="shared" si="6"/>
        <v>#DIV/0!</v>
      </c>
    </row>
    <row r="55" spans="1:10" s="25" customFormat="1" x14ac:dyDescent="0.25">
      <c r="A55" s="19" t="s">
        <v>53</v>
      </c>
      <c r="B55" s="16" t="s">
        <v>135</v>
      </c>
      <c r="C55" s="27">
        <v>5986.2</v>
      </c>
      <c r="D55" s="27">
        <v>610</v>
      </c>
      <c r="E55" s="18">
        <f t="shared" si="14"/>
        <v>0.10190103905649661</v>
      </c>
      <c r="F55" s="17">
        <v>7436.1</v>
      </c>
      <c r="G55" s="17">
        <v>775.9</v>
      </c>
      <c r="H55" s="18">
        <f t="shared" si="3"/>
        <v>0.10434232998480386</v>
      </c>
      <c r="I55" s="17">
        <f t="shared" si="5"/>
        <v>165.89999999999998</v>
      </c>
      <c r="J55" s="18">
        <f t="shared" si="6"/>
        <v>1.2719672131147541</v>
      </c>
    </row>
    <row r="56" spans="1:10" s="25" customFormat="1" x14ac:dyDescent="0.25">
      <c r="A56" s="19" t="s">
        <v>54</v>
      </c>
      <c r="B56" s="16" t="s">
        <v>136</v>
      </c>
      <c r="C56" s="27">
        <v>8871.2000000000007</v>
      </c>
      <c r="D56" s="27">
        <v>3028.8</v>
      </c>
      <c r="E56" s="18">
        <f t="shared" si="14"/>
        <v>0.34141942465506359</v>
      </c>
      <c r="F56" s="17">
        <v>5307.3</v>
      </c>
      <c r="G56" s="17">
        <v>3464.3</v>
      </c>
      <c r="H56" s="18">
        <f t="shared" si="3"/>
        <v>0.65274244907956969</v>
      </c>
      <c r="I56" s="17">
        <f t="shared" si="5"/>
        <v>435.5</v>
      </c>
      <c r="J56" s="18">
        <f t="shared" si="6"/>
        <v>1.1437863180137349</v>
      </c>
    </row>
    <row r="57" spans="1:10" s="25" customFormat="1" x14ac:dyDescent="0.25">
      <c r="A57" s="15" t="s">
        <v>55</v>
      </c>
      <c r="B57" s="16" t="s">
        <v>137</v>
      </c>
      <c r="C57" s="27">
        <v>55744.3</v>
      </c>
      <c r="D57" s="27">
        <v>28043.9</v>
      </c>
      <c r="E57" s="18">
        <f t="shared" si="14"/>
        <v>0.50308103250018388</v>
      </c>
      <c r="F57" s="17">
        <v>112950.2</v>
      </c>
      <c r="G57" s="17">
        <v>1581</v>
      </c>
      <c r="H57" s="18">
        <f t="shared" si="3"/>
        <v>1.3997319172520279E-2</v>
      </c>
      <c r="I57" s="17">
        <f t="shared" si="5"/>
        <v>-26462.9</v>
      </c>
      <c r="J57" s="18">
        <f t="shared" si="6"/>
        <v>5.6375896362488812E-2</v>
      </c>
    </row>
    <row r="58" spans="1:10" s="25" customFormat="1" x14ac:dyDescent="0.25">
      <c r="A58" s="26" t="s">
        <v>56</v>
      </c>
      <c r="B58" s="16" t="s">
        <v>138</v>
      </c>
      <c r="C58" s="27">
        <v>755</v>
      </c>
      <c r="D58" s="27">
        <v>545.1</v>
      </c>
      <c r="E58" s="18">
        <f t="shared" si="14"/>
        <v>0.72198675496688747</v>
      </c>
      <c r="F58" s="17">
        <v>119.1</v>
      </c>
      <c r="G58" s="17">
        <v>119.1</v>
      </c>
      <c r="H58" s="18">
        <f t="shared" si="3"/>
        <v>1</v>
      </c>
      <c r="I58" s="17">
        <f t="shared" si="5"/>
        <v>-426</v>
      </c>
      <c r="J58" s="18">
        <f t="shared" si="6"/>
        <v>0.21849201981287836</v>
      </c>
    </row>
    <row r="59" spans="1:10" s="25" customFormat="1" x14ac:dyDescent="0.25">
      <c r="A59" s="26" t="s">
        <v>57</v>
      </c>
      <c r="B59" s="16" t="s">
        <v>139</v>
      </c>
      <c r="C59" s="27">
        <v>48472.2</v>
      </c>
      <c r="D59" s="27">
        <v>21731.3</v>
      </c>
      <c r="E59" s="18">
        <f t="shared" si="14"/>
        <v>0.44832501928940716</v>
      </c>
      <c r="F59" s="17">
        <v>112401.2</v>
      </c>
      <c r="G59" s="17">
        <v>1068.5</v>
      </c>
      <c r="H59" s="18">
        <f t="shared" si="3"/>
        <v>9.5061262691145641E-3</v>
      </c>
      <c r="I59" s="17">
        <f t="shared" si="5"/>
        <v>-20662.8</v>
      </c>
      <c r="J59" s="18">
        <f t="shared" si="6"/>
        <v>4.916871056954715E-2</v>
      </c>
    </row>
    <row r="60" spans="1:10" s="25" customFormat="1" x14ac:dyDescent="0.25">
      <c r="A60" s="26" t="s">
        <v>58</v>
      </c>
      <c r="B60" s="16" t="s">
        <v>140</v>
      </c>
      <c r="C60" s="27">
        <v>5849.7</v>
      </c>
      <c r="D60" s="27">
        <v>5317.7</v>
      </c>
      <c r="E60" s="18">
        <f t="shared" si="14"/>
        <v>0.90905516522214813</v>
      </c>
      <c r="F60" s="17">
        <v>0</v>
      </c>
      <c r="G60" s="17">
        <v>0</v>
      </c>
      <c r="H60" s="18" t="e">
        <f t="shared" si="3"/>
        <v>#DIV/0!</v>
      </c>
      <c r="I60" s="17">
        <f t="shared" si="5"/>
        <v>-5317.7</v>
      </c>
      <c r="J60" s="18">
        <f t="shared" si="6"/>
        <v>0</v>
      </c>
    </row>
    <row r="61" spans="1:10" s="25" customFormat="1" x14ac:dyDescent="0.25">
      <c r="A61" s="26" t="s">
        <v>59</v>
      </c>
      <c r="B61" s="16" t="s">
        <v>141</v>
      </c>
      <c r="C61" s="27">
        <v>667.4</v>
      </c>
      <c r="D61" s="27">
        <v>449.8</v>
      </c>
      <c r="E61" s="18">
        <f t="shared" si="14"/>
        <v>0.67395864548996109</v>
      </c>
      <c r="F61" s="17">
        <v>429.9</v>
      </c>
      <c r="G61" s="17">
        <v>393.4</v>
      </c>
      <c r="H61" s="18">
        <f t="shared" si="3"/>
        <v>0.91509653407769254</v>
      </c>
      <c r="I61" s="17">
        <f t="shared" si="5"/>
        <v>-56.400000000000034</v>
      </c>
      <c r="J61" s="18">
        <f t="shared" si="6"/>
        <v>0.87461093819475311</v>
      </c>
    </row>
    <row r="62" spans="1:10" s="25" customFormat="1" x14ac:dyDescent="0.25">
      <c r="A62" s="15" t="s">
        <v>60</v>
      </c>
      <c r="B62" s="16" t="s">
        <v>142</v>
      </c>
      <c r="C62" s="27">
        <v>18993.599999999999</v>
      </c>
      <c r="D62" s="27">
        <v>2082.1</v>
      </c>
      <c r="E62" s="18">
        <f t="shared" si="14"/>
        <v>0.10962113554039256</v>
      </c>
      <c r="F62" s="17">
        <v>7356.1</v>
      </c>
      <c r="G62" s="17">
        <v>2519.1999999999998</v>
      </c>
      <c r="H62" s="18">
        <f t="shared" si="3"/>
        <v>0.34246407743233503</v>
      </c>
      <c r="I62" s="17">
        <f t="shared" si="5"/>
        <v>437.09999999999991</v>
      </c>
      <c r="J62" s="18">
        <f t="shared" si="6"/>
        <v>1.2099322799097065</v>
      </c>
    </row>
    <row r="63" spans="1:10" s="25" customFormat="1" x14ac:dyDescent="0.25">
      <c r="A63" s="19" t="s">
        <v>61</v>
      </c>
      <c r="B63" s="16" t="s">
        <v>143</v>
      </c>
      <c r="C63" s="27">
        <v>18993.599999999999</v>
      </c>
      <c r="D63" s="27">
        <v>2082.1</v>
      </c>
      <c r="E63" s="18">
        <f t="shared" ref="E63:E94" si="17">D63/C63</f>
        <v>0.10962113554039256</v>
      </c>
      <c r="F63" s="17">
        <v>7356.1</v>
      </c>
      <c r="G63" s="17">
        <v>2519.1999999999998</v>
      </c>
      <c r="H63" s="18">
        <f t="shared" ref="H63:H94" si="18">G63/F63</f>
        <v>0.34246407743233503</v>
      </c>
      <c r="I63" s="17">
        <f t="shared" ref="I63:I96" si="19">G63-D63</f>
        <v>437.09999999999991</v>
      </c>
      <c r="J63" s="18">
        <f t="shared" ref="J63:J96" si="20">G63/D63</f>
        <v>1.2099322799097065</v>
      </c>
    </row>
    <row r="64" spans="1:10" s="25" customFormat="1" x14ac:dyDescent="0.25">
      <c r="A64" s="15" t="s">
        <v>62</v>
      </c>
      <c r="B64" s="16" t="s">
        <v>144</v>
      </c>
      <c r="C64" s="27">
        <v>595200.5</v>
      </c>
      <c r="D64" s="27">
        <v>489892.2</v>
      </c>
      <c r="E64" s="18">
        <f t="shared" si="17"/>
        <v>0.8230708811568539</v>
      </c>
      <c r="F64" s="17">
        <v>872931</v>
      </c>
      <c r="G64" s="17">
        <v>643094.4</v>
      </c>
      <c r="H64" s="18">
        <f t="shared" si="18"/>
        <v>0.73670702495386231</v>
      </c>
      <c r="I64" s="17">
        <f t="shared" si="19"/>
        <v>153202.20000000001</v>
      </c>
      <c r="J64" s="18">
        <f t="shared" si="20"/>
        <v>1.3127263508175882</v>
      </c>
    </row>
    <row r="65" spans="1:10" s="25" customFormat="1" x14ac:dyDescent="0.25">
      <c r="A65" s="26" t="s">
        <v>63</v>
      </c>
      <c r="B65" s="16" t="s">
        <v>145</v>
      </c>
      <c r="C65" s="27">
        <v>173402.5</v>
      </c>
      <c r="D65" s="27">
        <v>144830.70000000001</v>
      </c>
      <c r="E65" s="18">
        <f t="shared" si="17"/>
        <v>0.83522844249650385</v>
      </c>
      <c r="F65" s="17">
        <v>243436.3</v>
      </c>
      <c r="G65" s="17">
        <v>173394.5</v>
      </c>
      <c r="H65" s="18">
        <f t="shared" si="18"/>
        <v>0.7122787357514061</v>
      </c>
      <c r="I65" s="17">
        <f t="shared" si="19"/>
        <v>28563.799999999988</v>
      </c>
      <c r="J65" s="18">
        <f t="shared" si="20"/>
        <v>1.1972219978222849</v>
      </c>
    </row>
    <row r="66" spans="1:10" s="25" customFormat="1" x14ac:dyDescent="0.25">
      <c r="A66" s="26" t="s">
        <v>64</v>
      </c>
      <c r="B66" s="16" t="s">
        <v>146</v>
      </c>
      <c r="C66" s="27">
        <v>351262.8</v>
      </c>
      <c r="D66" s="27">
        <v>295958.8</v>
      </c>
      <c r="E66" s="18">
        <f t="shared" si="17"/>
        <v>0.84255662711792989</v>
      </c>
      <c r="F66" s="17">
        <v>563931.5</v>
      </c>
      <c r="G66" s="17">
        <v>423577.1</v>
      </c>
      <c r="H66" s="18">
        <f t="shared" si="18"/>
        <v>0.7511144527305178</v>
      </c>
      <c r="I66" s="17">
        <f t="shared" si="19"/>
        <v>127618.29999999999</v>
      </c>
      <c r="J66" s="18">
        <f t="shared" si="20"/>
        <v>1.4312029241907995</v>
      </c>
    </row>
    <row r="67" spans="1:10" s="25" customFormat="1" x14ac:dyDescent="0.25">
      <c r="A67" s="26" t="s">
        <v>65</v>
      </c>
      <c r="B67" s="16" t="s">
        <v>147</v>
      </c>
      <c r="C67" s="27">
        <v>40308.699999999997</v>
      </c>
      <c r="D67" s="27">
        <v>28903</v>
      </c>
      <c r="E67" s="18">
        <f t="shared" si="17"/>
        <v>0.71704123427448674</v>
      </c>
      <c r="F67" s="17">
        <v>41202.800000000003</v>
      </c>
      <c r="G67" s="17">
        <v>28047.5</v>
      </c>
      <c r="H67" s="18">
        <f t="shared" si="18"/>
        <v>0.68071830069801076</v>
      </c>
      <c r="I67" s="17">
        <f t="shared" si="19"/>
        <v>-855.5</v>
      </c>
      <c r="J67" s="18">
        <f t="shared" si="20"/>
        <v>0.97040099643635613</v>
      </c>
    </row>
    <row r="68" spans="1:10" s="25" customFormat="1" ht="30" x14ac:dyDescent="0.25">
      <c r="A68" s="26" t="s">
        <v>66</v>
      </c>
      <c r="B68" s="16" t="s">
        <v>148</v>
      </c>
      <c r="C68" s="27">
        <v>937.2</v>
      </c>
      <c r="D68" s="27">
        <v>165.8</v>
      </c>
      <c r="E68" s="18">
        <f t="shared" si="17"/>
        <v>0.17690994451557832</v>
      </c>
      <c r="F68" s="17">
        <v>468.7</v>
      </c>
      <c r="G68" s="17">
        <v>341.7</v>
      </c>
      <c r="H68" s="18">
        <f t="shared" si="18"/>
        <v>0.729037764028163</v>
      </c>
      <c r="I68" s="17">
        <f t="shared" si="19"/>
        <v>175.89999999999998</v>
      </c>
      <c r="J68" s="18">
        <f t="shared" si="20"/>
        <v>2.0609167671893847</v>
      </c>
    </row>
    <row r="69" spans="1:10" s="25" customFormat="1" x14ac:dyDescent="0.25">
      <c r="A69" s="26" t="s">
        <v>67</v>
      </c>
      <c r="B69" s="16" t="s">
        <v>149</v>
      </c>
      <c r="C69" s="27">
        <v>3245.6</v>
      </c>
      <c r="D69" s="27">
        <v>2789.4</v>
      </c>
      <c r="E69" s="18">
        <f t="shared" si="17"/>
        <v>0.85944047325610062</v>
      </c>
      <c r="F69" s="17">
        <v>2527.6999999999998</v>
      </c>
      <c r="G69" s="17">
        <v>2368.6</v>
      </c>
      <c r="H69" s="18">
        <f t="shared" si="18"/>
        <v>0.937057403964078</v>
      </c>
      <c r="I69" s="17">
        <f t="shared" si="19"/>
        <v>-420.80000000000018</v>
      </c>
      <c r="J69" s="18">
        <f t="shared" si="20"/>
        <v>0.84914318491431839</v>
      </c>
    </row>
    <row r="70" spans="1:10" s="25" customFormat="1" x14ac:dyDescent="0.25">
      <c r="A70" s="26" t="s">
        <v>68</v>
      </c>
      <c r="B70" s="16" t="s">
        <v>150</v>
      </c>
      <c r="C70" s="27">
        <v>26043.7</v>
      </c>
      <c r="D70" s="27">
        <v>17244.5</v>
      </c>
      <c r="E70" s="18">
        <f t="shared" si="17"/>
        <v>0.66213710033520579</v>
      </c>
      <c r="F70" s="17">
        <v>21364</v>
      </c>
      <c r="G70" s="17">
        <v>15365</v>
      </c>
      <c r="H70" s="18">
        <f t="shared" si="18"/>
        <v>0.7192005242463958</v>
      </c>
      <c r="I70" s="17">
        <f t="shared" si="19"/>
        <v>-1879.5</v>
      </c>
      <c r="J70" s="18">
        <f t="shared" si="20"/>
        <v>0.89100872742033688</v>
      </c>
    </row>
    <row r="71" spans="1:10" s="25" customFormat="1" x14ac:dyDescent="0.25">
      <c r="A71" s="15" t="s">
        <v>69</v>
      </c>
      <c r="B71" s="16" t="s">
        <v>151</v>
      </c>
      <c r="C71" s="27">
        <v>13862.9</v>
      </c>
      <c r="D71" s="27">
        <v>9359.7999999999993</v>
      </c>
      <c r="E71" s="18">
        <f t="shared" si="17"/>
        <v>0.67516897618824345</v>
      </c>
      <c r="F71" s="17">
        <v>15235.3</v>
      </c>
      <c r="G71" s="17">
        <v>10656.7</v>
      </c>
      <c r="H71" s="18">
        <f t="shared" si="18"/>
        <v>0.6994742473072405</v>
      </c>
      <c r="I71" s="17">
        <f t="shared" si="19"/>
        <v>1296.9000000000015</v>
      </c>
      <c r="J71" s="18">
        <f t="shared" si="20"/>
        <v>1.1385606530054062</v>
      </c>
    </row>
    <row r="72" spans="1:10" s="25" customFormat="1" x14ac:dyDescent="0.25">
      <c r="A72" s="19" t="s">
        <v>70</v>
      </c>
      <c r="B72" s="16" t="s">
        <v>152</v>
      </c>
      <c r="C72" s="27">
        <v>13862.9</v>
      </c>
      <c r="D72" s="27">
        <v>9359.7999999999993</v>
      </c>
      <c r="E72" s="18">
        <f t="shared" si="17"/>
        <v>0.67516897618824345</v>
      </c>
      <c r="F72" s="17">
        <v>15235.3</v>
      </c>
      <c r="G72" s="17">
        <v>10656.7</v>
      </c>
      <c r="H72" s="18">
        <f t="shared" si="18"/>
        <v>0.6994742473072405</v>
      </c>
      <c r="I72" s="17">
        <f t="shared" si="19"/>
        <v>1296.9000000000015</v>
      </c>
      <c r="J72" s="18">
        <f t="shared" si="20"/>
        <v>1.1385606530054062</v>
      </c>
    </row>
    <row r="73" spans="1:10" s="25" customFormat="1" x14ac:dyDescent="0.25">
      <c r="A73" s="19" t="s">
        <v>71</v>
      </c>
      <c r="B73" s="16" t="s">
        <v>153</v>
      </c>
      <c r="C73" s="27">
        <v>0</v>
      </c>
      <c r="D73" s="27">
        <v>0</v>
      </c>
      <c r="E73" s="18" t="e">
        <f t="shared" si="17"/>
        <v>#DIV/0!</v>
      </c>
      <c r="F73" s="17">
        <v>0</v>
      </c>
      <c r="G73" s="17">
        <v>0</v>
      </c>
      <c r="H73" s="18" t="e">
        <f t="shared" si="18"/>
        <v>#DIV/0!</v>
      </c>
      <c r="I73" s="17">
        <f t="shared" si="19"/>
        <v>0</v>
      </c>
      <c r="J73" s="18" t="e">
        <f t="shared" si="20"/>
        <v>#DIV/0!</v>
      </c>
    </row>
    <row r="74" spans="1:10" s="25" customFormat="1" x14ac:dyDescent="0.25">
      <c r="A74" s="15" t="s">
        <v>72</v>
      </c>
      <c r="B74" s="16" t="s">
        <v>154</v>
      </c>
      <c r="C74" s="27">
        <v>300</v>
      </c>
      <c r="D74" s="27">
        <v>0</v>
      </c>
      <c r="E74" s="18">
        <f t="shared" si="17"/>
        <v>0</v>
      </c>
      <c r="F74" s="17">
        <v>282.5</v>
      </c>
      <c r="G74" s="17">
        <v>282.5</v>
      </c>
      <c r="H74" s="18">
        <f t="shared" si="18"/>
        <v>1</v>
      </c>
      <c r="I74" s="17">
        <f t="shared" si="19"/>
        <v>282.5</v>
      </c>
      <c r="J74" s="18" t="e">
        <f t="shared" si="20"/>
        <v>#DIV/0!</v>
      </c>
    </row>
    <row r="75" spans="1:10" s="25" customFormat="1" x14ac:dyDescent="0.25">
      <c r="A75" s="26" t="s">
        <v>73</v>
      </c>
      <c r="B75" s="16" t="s">
        <v>155</v>
      </c>
      <c r="C75" s="27">
        <v>300</v>
      </c>
      <c r="D75" s="27">
        <v>0</v>
      </c>
      <c r="E75" s="18">
        <f t="shared" si="17"/>
        <v>0</v>
      </c>
      <c r="F75" s="17">
        <v>282.5</v>
      </c>
      <c r="G75" s="17">
        <v>282.5</v>
      </c>
      <c r="H75" s="18">
        <f t="shared" si="18"/>
        <v>1</v>
      </c>
      <c r="I75" s="17">
        <f t="shared" si="19"/>
        <v>282.5</v>
      </c>
      <c r="J75" s="18" t="e">
        <f t="shared" si="20"/>
        <v>#DIV/0!</v>
      </c>
    </row>
    <row r="76" spans="1:10" s="25" customFormat="1" x14ac:dyDescent="0.25">
      <c r="A76" s="15" t="s">
        <v>74</v>
      </c>
      <c r="B76" s="16" t="s">
        <v>156</v>
      </c>
      <c r="C76" s="27">
        <v>28523.8</v>
      </c>
      <c r="D76" s="27">
        <v>19874</v>
      </c>
      <c r="E76" s="18">
        <f t="shared" si="17"/>
        <v>0.69675148472503667</v>
      </c>
      <c r="F76" s="17">
        <v>28324.799999999999</v>
      </c>
      <c r="G76" s="17">
        <v>21106.2</v>
      </c>
      <c r="H76" s="18">
        <f t="shared" si="18"/>
        <v>0.74514912726656501</v>
      </c>
      <c r="I76" s="17">
        <f t="shared" si="19"/>
        <v>1232.2000000000007</v>
      </c>
      <c r="J76" s="18">
        <f t="shared" si="20"/>
        <v>1.0620006038039651</v>
      </c>
    </row>
    <row r="77" spans="1:10" s="25" customFormat="1" x14ac:dyDescent="0.25">
      <c r="A77" s="19" t="s">
        <v>75</v>
      </c>
      <c r="B77" s="16" t="s">
        <v>157</v>
      </c>
      <c r="C77" s="27">
        <v>6464.1</v>
      </c>
      <c r="D77" s="27">
        <v>4767.8</v>
      </c>
      <c r="E77" s="18">
        <f t="shared" si="17"/>
        <v>0.73758141117866372</v>
      </c>
      <c r="F77" s="17">
        <v>6225</v>
      </c>
      <c r="G77" s="17">
        <v>5571.4</v>
      </c>
      <c r="H77" s="18">
        <f t="shared" si="18"/>
        <v>0.89500401606425695</v>
      </c>
      <c r="I77" s="17">
        <f t="shared" si="19"/>
        <v>803.59999999999945</v>
      </c>
      <c r="J77" s="18">
        <f t="shared" si="20"/>
        <v>1.1685473383950669</v>
      </c>
    </row>
    <row r="78" spans="1:10" s="25" customFormat="1" x14ac:dyDescent="0.25">
      <c r="A78" s="19" t="s">
        <v>76</v>
      </c>
      <c r="B78" s="16" t="s">
        <v>158</v>
      </c>
      <c r="C78" s="27">
        <v>14760</v>
      </c>
      <c r="D78" s="27">
        <v>11306.7</v>
      </c>
      <c r="E78" s="18">
        <f t="shared" si="17"/>
        <v>0.76603658536585373</v>
      </c>
      <c r="F78" s="17">
        <v>14693.2</v>
      </c>
      <c r="G78" s="17">
        <v>10928.6</v>
      </c>
      <c r="H78" s="18">
        <f t="shared" si="18"/>
        <v>0.7437862412544578</v>
      </c>
      <c r="I78" s="17">
        <f t="shared" si="19"/>
        <v>-378.10000000000036</v>
      </c>
      <c r="J78" s="18">
        <f t="shared" si="20"/>
        <v>0.96655965047272852</v>
      </c>
    </row>
    <row r="79" spans="1:10" s="25" customFormat="1" x14ac:dyDescent="0.25">
      <c r="A79" s="19" t="s">
        <v>77</v>
      </c>
      <c r="B79" s="16" t="s">
        <v>159</v>
      </c>
      <c r="C79" s="27">
        <v>4318.3</v>
      </c>
      <c r="D79" s="27">
        <v>2030</v>
      </c>
      <c r="E79" s="18">
        <f t="shared" si="17"/>
        <v>0.47009239747122711</v>
      </c>
      <c r="F79" s="17">
        <v>4149.2</v>
      </c>
      <c r="G79" s="17">
        <v>2363</v>
      </c>
      <c r="H79" s="18">
        <f t="shared" si="18"/>
        <v>0.5695073749156464</v>
      </c>
      <c r="I79" s="17">
        <f t="shared" si="19"/>
        <v>333</v>
      </c>
      <c r="J79" s="18">
        <f t="shared" si="20"/>
        <v>1.164039408866995</v>
      </c>
    </row>
    <row r="80" spans="1:10" s="25" customFormat="1" x14ac:dyDescent="0.25">
      <c r="A80" s="19" t="s">
        <v>78</v>
      </c>
      <c r="B80" s="16" t="s">
        <v>160</v>
      </c>
      <c r="C80" s="27">
        <v>2981.4</v>
      </c>
      <c r="D80" s="27">
        <v>1769.5</v>
      </c>
      <c r="E80" s="18">
        <f t="shared" si="17"/>
        <v>0.59351311464412693</v>
      </c>
      <c r="F80" s="17">
        <v>3257.4</v>
      </c>
      <c r="G80" s="17">
        <v>2243.1999999999998</v>
      </c>
      <c r="H80" s="18">
        <f t="shared" si="18"/>
        <v>0.68864738748695276</v>
      </c>
      <c r="I80" s="17">
        <f t="shared" si="19"/>
        <v>473.69999999999982</v>
      </c>
      <c r="J80" s="18">
        <f t="shared" si="20"/>
        <v>1.2677027408872561</v>
      </c>
    </row>
    <row r="81" spans="1:10" s="25" customFormat="1" x14ac:dyDescent="0.25">
      <c r="A81" s="15" t="s">
        <v>79</v>
      </c>
      <c r="B81" s="16" t="s">
        <v>161</v>
      </c>
      <c r="C81" s="27">
        <v>11468.9</v>
      </c>
      <c r="D81" s="27">
        <v>9026.7999999999993</v>
      </c>
      <c r="E81" s="18">
        <f t="shared" si="17"/>
        <v>0.78706763508270183</v>
      </c>
      <c r="F81" s="17">
        <v>12343.8</v>
      </c>
      <c r="G81" s="17">
        <v>8765.7000000000007</v>
      </c>
      <c r="H81" s="18">
        <f t="shared" si="18"/>
        <v>0.71012978175278285</v>
      </c>
      <c r="I81" s="17">
        <f t="shared" si="19"/>
        <v>-261.09999999999854</v>
      </c>
      <c r="J81" s="18">
        <f t="shared" si="20"/>
        <v>0.97107502104843368</v>
      </c>
    </row>
    <row r="82" spans="1:10" s="25" customFormat="1" x14ac:dyDescent="0.25">
      <c r="A82" s="19" t="s">
        <v>80</v>
      </c>
      <c r="B82" s="16" t="s">
        <v>162</v>
      </c>
      <c r="C82" s="27">
        <v>11468.9</v>
      </c>
      <c r="D82" s="27">
        <v>9026.7999999999993</v>
      </c>
      <c r="E82" s="18">
        <f t="shared" si="17"/>
        <v>0.78706763508270183</v>
      </c>
      <c r="F82" s="17">
        <v>12343.8</v>
      </c>
      <c r="G82" s="17">
        <v>8765.7000000000007</v>
      </c>
      <c r="H82" s="18">
        <f t="shared" si="18"/>
        <v>0.71012978175278285</v>
      </c>
      <c r="I82" s="17">
        <f t="shared" si="19"/>
        <v>-261.09999999999854</v>
      </c>
      <c r="J82" s="18">
        <f t="shared" si="20"/>
        <v>0.97107502104843368</v>
      </c>
    </row>
    <row r="83" spans="1:10" s="25" customFormat="1" x14ac:dyDescent="0.25">
      <c r="A83" s="15" t="s">
        <v>81</v>
      </c>
      <c r="B83" s="16" t="s">
        <v>163</v>
      </c>
      <c r="C83" s="27">
        <v>80.599999999999994</v>
      </c>
      <c r="D83" s="27">
        <v>0</v>
      </c>
      <c r="E83" s="18">
        <f t="shared" si="17"/>
        <v>0</v>
      </c>
      <c r="F83" s="17">
        <v>131</v>
      </c>
      <c r="G83" s="17">
        <v>0</v>
      </c>
      <c r="H83" s="18">
        <f t="shared" si="18"/>
        <v>0</v>
      </c>
      <c r="I83" s="17">
        <f t="shared" si="19"/>
        <v>0</v>
      </c>
      <c r="J83" s="18" t="e">
        <f t="shared" si="20"/>
        <v>#DIV/0!</v>
      </c>
    </row>
    <row r="84" spans="1:10" s="25" customFormat="1" x14ac:dyDescent="0.25">
      <c r="A84" s="19" t="s">
        <v>82</v>
      </c>
      <c r="B84" s="16" t="s">
        <v>164</v>
      </c>
      <c r="C84" s="27">
        <v>80.599999999999994</v>
      </c>
      <c r="D84" s="27">
        <v>0</v>
      </c>
      <c r="E84" s="18">
        <f t="shared" si="17"/>
        <v>0</v>
      </c>
      <c r="F84" s="17">
        <v>131</v>
      </c>
      <c r="G84" s="17">
        <v>0</v>
      </c>
      <c r="H84" s="18">
        <f t="shared" si="18"/>
        <v>0</v>
      </c>
      <c r="I84" s="17">
        <f t="shared" si="19"/>
        <v>0</v>
      </c>
      <c r="J84" s="18" t="e">
        <f t="shared" si="20"/>
        <v>#DIV/0!</v>
      </c>
    </row>
    <row r="85" spans="1:10" s="25" customFormat="1" ht="45" x14ac:dyDescent="0.25">
      <c r="A85" s="20" t="s">
        <v>83</v>
      </c>
      <c r="B85" s="16" t="s">
        <v>165</v>
      </c>
      <c r="C85" s="27">
        <v>78849.399999999994</v>
      </c>
      <c r="D85" s="27">
        <v>60312.7</v>
      </c>
      <c r="E85" s="18">
        <f t="shared" si="17"/>
        <v>0.76491006906837589</v>
      </c>
      <c r="F85" s="17">
        <v>93294.9</v>
      </c>
      <c r="G85" s="17">
        <v>70984.5</v>
      </c>
      <c r="H85" s="18">
        <f t="shared" si="18"/>
        <v>0.76086152619275016</v>
      </c>
      <c r="I85" s="17">
        <f t="shared" si="19"/>
        <v>10671.800000000003</v>
      </c>
      <c r="J85" s="18">
        <f t="shared" si="20"/>
        <v>1.1769411749100935</v>
      </c>
    </row>
    <row r="86" spans="1:10" s="25" customFormat="1" ht="30" x14ac:dyDescent="0.25">
      <c r="A86" s="26" t="s">
        <v>84</v>
      </c>
      <c r="B86" s="16" t="s">
        <v>166</v>
      </c>
      <c r="C86" s="27">
        <v>77999.399999999994</v>
      </c>
      <c r="D86" s="27">
        <v>60312.7</v>
      </c>
      <c r="E86" s="18">
        <f t="shared" si="17"/>
        <v>0.77324569163352541</v>
      </c>
      <c r="F86" s="17">
        <v>87054.9</v>
      </c>
      <c r="G86" s="17">
        <v>69113.5</v>
      </c>
      <c r="H86" s="18">
        <f t="shared" si="18"/>
        <v>0.79390706324399896</v>
      </c>
      <c r="I86" s="17">
        <f t="shared" si="19"/>
        <v>8800.8000000000029</v>
      </c>
      <c r="J86" s="18">
        <f t="shared" si="20"/>
        <v>1.1459195161218119</v>
      </c>
    </row>
    <row r="87" spans="1:10" s="25" customFormat="1" x14ac:dyDescent="0.25">
      <c r="A87" s="26" t="s">
        <v>85</v>
      </c>
      <c r="B87" s="16" t="s">
        <v>167</v>
      </c>
      <c r="C87" s="27">
        <v>850</v>
      </c>
      <c r="D87" s="27">
        <v>0</v>
      </c>
      <c r="E87" s="18">
        <f t="shared" si="17"/>
        <v>0</v>
      </c>
      <c r="F87" s="17">
        <v>0</v>
      </c>
      <c r="G87" s="17">
        <v>0</v>
      </c>
      <c r="H87" s="18" t="e">
        <f t="shared" si="18"/>
        <v>#DIV/0!</v>
      </c>
      <c r="I87" s="17">
        <f t="shared" si="19"/>
        <v>0</v>
      </c>
      <c r="J87" s="18" t="e">
        <f t="shared" si="20"/>
        <v>#DIV/0!</v>
      </c>
    </row>
    <row r="88" spans="1:10" s="25" customFormat="1" x14ac:dyDescent="0.25">
      <c r="A88" s="26" t="s">
        <v>86</v>
      </c>
      <c r="B88" s="16" t="s">
        <v>168</v>
      </c>
      <c r="C88" s="27">
        <v>0</v>
      </c>
      <c r="D88" s="27">
        <v>0</v>
      </c>
      <c r="E88" s="18" t="e">
        <f t="shared" si="17"/>
        <v>#DIV/0!</v>
      </c>
      <c r="F88" s="17">
        <v>6240</v>
      </c>
      <c r="G88" s="17">
        <v>1871</v>
      </c>
      <c r="H88" s="18">
        <f t="shared" si="18"/>
        <v>0.29983974358974358</v>
      </c>
      <c r="I88" s="17">
        <f t="shared" si="19"/>
        <v>1871</v>
      </c>
      <c r="J88" s="18" t="e">
        <f t="shared" si="20"/>
        <v>#DIV/0!</v>
      </c>
    </row>
    <row r="89" spans="1:10" x14ac:dyDescent="0.25">
      <c r="A89" s="15" t="s">
        <v>14</v>
      </c>
      <c r="B89" s="16" t="s">
        <v>12</v>
      </c>
      <c r="C89" s="17">
        <f>C5-C35</f>
        <v>-61792.600000000093</v>
      </c>
      <c r="D89" s="17">
        <f>D5-D35</f>
        <v>-10595.40000000014</v>
      </c>
      <c r="E89" s="18"/>
      <c r="F89" s="17">
        <f>F5-F35</f>
        <v>-38224</v>
      </c>
      <c r="G89" s="17">
        <f>G5-G35</f>
        <v>7715.1000000000931</v>
      </c>
      <c r="H89" s="18"/>
      <c r="I89" s="17">
        <f t="shared" si="19"/>
        <v>18310.500000000233</v>
      </c>
      <c r="J89" s="18">
        <f t="shared" si="20"/>
        <v>-0.72815561470071832</v>
      </c>
    </row>
    <row r="90" spans="1:10" x14ac:dyDescent="0.25">
      <c r="A90" s="15" t="s">
        <v>169</v>
      </c>
      <c r="B90" s="16" t="s">
        <v>12</v>
      </c>
      <c r="C90" s="17">
        <f>C92+C95+C96</f>
        <v>61792.6</v>
      </c>
      <c r="D90" s="17">
        <f>D92+D95+D96</f>
        <v>10595.4</v>
      </c>
      <c r="E90" s="18"/>
      <c r="F90" s="17">
        <f>F92+F95+F96</f>
        <v>38224</v>
      </c>
      <c r="G90" s="17">
        <v>-7715.1</v>
      </c>
      <c r="H90" s="18"/>
      <c r="I90" s="17">
        <f t="shared" si="19"/>
        <v>-18310.5</v>
      </c>
      <c r="J90" s="18">
        <f t="shared" si="20"/>
        <v>-0.72815561470071921</v>
      </c>
    </row>
    <row r="91" spans="1:10" x14ac:dyDescent="0.25">
      <c r="A91" s="19" t="s">
        <v>170</v>
      </c>
      <c r="B91" s="16"/>
      <c r="C91" s="17"/>
      <c r="D91" s="17"/>
      <c r="E91" s="18"/>
      <c r="F91" s="17"/>
      <c r="G91" s="17"/>
      <c r="H91" s="18"/>
      <c r="I91" s="17"/>
      <c r="J91" s="18"/>
    </row>
    <row r="92" spans="1:10" x14ac:dyDescent="0.25">
      <c r="A92" s="20" t="s">
        <v>87</v>
      </c>
      <c r="B92" s="16" t="s">
        <v>171</v>
      </c>
      <c r="C92" s="17">
        <f>C93-C94</f>
        <v>24000</v>
      </c>
      <c r="D92" s="17">
        <f>D93-D94</f>
        <v>0</v>
      </c>
      <c r="E92" s="18"/>
      <c r="F92" s="17">
        <f>F93-F94</f>
        <v>21000</v>
      </c>
      <c r="G92" s="17">
        <f>G93-G94</f>
        <v>0</v>
      </c>
      <c r="H92" s="18"/>
      <c r="I92" s="17">
        <f t="shared" si="19"/>
        <v>0</v>
      </c>
      <c r="J92" s="18" t="e">
        <f t="shared" si="20"/>
        <v>#DIV/0!</v>
      </c>
    </row>
    <row r="93" spans="1:10" ht="30" x14ac:dyDescent="0.25">
      <c r="A93" s="20" t="s">
        <v>172</v>
      </c>
      <c r="B93" s="16" t="s">
        <v>173</v>
      </c>
      <c r="C93" s="17">
        <v>24000</v>
      </c>
      <c r="D93" s="17">
        <v>0</v>
      </c>
      <c r="E93" s="18">
        <f t="shared" si="17"/>
        <v>0</v>
      </c>
      <c r="F93" s="17">
        <v>21000</v>
      </c>
      <c r="G93" s="17"/>
      <c r="H93" s="18">
        <f t="shared" si="18"/>
        <v>0</v>
      </c>
      <c r="I93" s="17">
        <f t="shared" si="19"/>
        <v>0</v>
      </c>
      <c r="J93" s="18" t="e">
        <f t="shared" si="20"/>
        <v>#DIV/0!</v>
      </c>
    </row>
    <row r="94" spans="1:10" ht="30" x14ac:dyDescent="0.25">
      <c r="A94" s="20" t="s">
        <v>88</v>
      </c>
      <c r="B94" s="16" t="s">
        <v>174</v>
      </c>
      <c r="C94" s="17">
        <v>0</v>
      </c>
      <c r="D94" s="17">
        <v>0</v>
      </c>
      <c r="E94" s="18" t="e">
        <f t="shared" si="17"/>
        <v>#DIV/0!</v>
      </c>
      <c r="F94" s="17">
        <v>0</v>
      </c>
      <c r="G94" s="17">
        <v>0</v>
      </c>
      <c r="H94" s="18" t="e">
        <f t="shared" si="18"/>
        <v>#DIV/0!</v>
      </c>
      <c r="I94" s="17">
        <f t="shared" si="19"/>
        <v>0</v>
      </c>
      <c r="J94" s="18" t="e">
        <f t="shared" si="20"/>
        <v>#DIV/0!</v>
      </c>
    </row>
    <row r="95" spans="1:10" x14ac:dyDescent="0.25">
      <c r="A95" s="20" t="s">
        <v>89</v>
      </c>
      <c r="B95" s="16" t="s">
        <v>175</v>
      </c>
      <c r="C95" s="17">
        <v>0</v>
      </c>
      <c r="D95" s="17">
        <v>0</v>
      </c>
      <c r="E95" s="18">
        <v>0</v>
      </c>
      <c r="F95" s="17">
        <v>0</v>
      </c>
      <c r="G95" s="17">
        <v>0</v>
      </c>
      <c r="H95" s="18"/>
      <c r="I95" s="17">
        <f t="shared" si="19"/>
        <v>0</v>
      </c>
      <c r="J95" s="18" t="e">
        <f t="shared" si="20"/>
        <v>#DIV/0!</v>
      </c>
    </row>
    <row r="96" spans="1:10" x14ac:dyDescent="0.25">
      <c r="A96" s="20" t="s">
        <v>176</v>
      </c>
      <c r="B96" s="16" t="s">
        <v>177</v>
      </c>
      <c r="C96" s="17">
        <v>37792.6</v>
      </c>
      <c r="D96" s="17">
        <v>10595.4</v>
      </c>
      <c r="E96" s="18"/>
      <c r="F96" s="17">
        <v>17224</v>
      </c>
      <c r="G96" s="17">
        <v>62929.4</v>
      </c>
      <c r="H96" s="18"/>
      <c r="I96" s="17">
        <f t="shared" si="19"/>
        <v>52334</v>
      </c>
      <c r="J96" s="18">
        <f t="shared" si="20"/>
        <v>5.9393132868980878</v>
      </c>
    </row>
    <row r="97" spans="1:10" x14ac:dyDescent="0.25">
      <c r="A97" s="21"/>
      <c r="B97" s="21"/>
      <c r="C97" s="22"/>
      <c r="D97" s="22"/>
      <c r="E97" s="21"/>
      <c r="F97" s="21"/>
      <c r="G97" s="21"/>
      <c r="H97" s="21"/>
      <c r="I97" s="21"/>
      <c r="J97" s="21"/>
    </row>
  </sheetData>
  <autoFilter ref="A3:J96" xr:uid="{00000000-0009-0000-0000-000000000000}"/>
  <mergeCells count="11">
    <mergeCell ref="A1:J1"/>
    <mergeCell ref="J2:J3"/>
    <mergeCell ref="I2:I3"/>
    <mergeCell ref="H2:H3"/>
    <mergeCell ref="G2:G3"/>
    <mergeCell ref="F2:F3"/>
    <mergeCell ref="A2:A3"/>
    <mergeCell ref="B2:B3"/>
    <mergeCell ref="C2:C3"/>
    <mergeCell ref="E2:E3"/>
    <mergeCell ref="D2:D3"/>
  </mergeCells>
  <printOptions horizontalCentered="1"/>
  <pageMargins left="0.19685039370078741" right="0.19685039370078741" top="0.19685039370078741" bottom="0.19685039370078741" header="0" footer="0"/>
  <pageSetup paperSize="9" scale="52" fitToHeight="0" orientation="landscape" r:id="rId1"/>
  <headerFooter differentFirst="1">
    <oddFooter>&amp;R&amp;"Times New Roman,обычный"&amp;P</oddFooter>
    <evenFooter>&amp;R&amp;D СТР. &amp;P</even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Code&gt;0503317G&lt;/Code&gt;&#10;  &lt;DocLink&gt;2875449&lt;/DocLink&gt;&#10;  &lt;DocName&gt;Отчет об исполнении консолидированного бюджета субъекта Российской Федерации и бюджета территориального государственного внебюджетного фонда&lt;/DocName&gt;&#10;  &lt;VariantName&gt;810_Орг=34_Ф=0503317G_Период=2020 год_%N&lt;/VariantName&gt;&#10;  &lt;VariantLink xsi:nil=&quot;true&quot; /&gt;&#10;  &lt;SvodReportLink xsi:nil=&quot;true&quot; /&gt;&#10;  &lt;ReportLink xsi:nil=&quot;true&quot; /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F650BABA-0ADC-479C-B7C6-A6470984BAA4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</vt:lpstr>
      <vt:lpstr>Лист!Заголовки_для_печати</vt:lpstr>
      <vt:lpstr>Лист!Область_печати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Авдеева Т.А.</dc:creator>
  <cp:lastModifiedBy>User</cp:lastModifiedBy>
  <cp:lastPrinted>2022-08-25T01:18:30Z</cp:lastPrinted>
  <dcterms:created xsi:type="dcterms:W3CDTF">2022-03-21T03:28:52Z</dcterms:created>
  <dcterms:modified xsi:type="dcterms:W3CDTF">2022-10-13T01:28:17Z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Отчет об исполнении консолидированного бюджета субъекта Российской Федерации и бюджета территориального государственного внебюджетного фонда</vt:lpwstr>
  </property>
  <property fmtid="{D5CDD505-2E9C-101B-9397-08002B2CF9AE}" pid="3" name="Название отчета">
    <vt:lpwstr>810_Орг=34_Ф=0503317G_Период=2020 год.xlsx</vt:lpwstr>
  </property>
  <property fmtid="{D5CDD505-2E9C-101B-9397-08002B2CF9AE}" pid="4" name="Версия клиента">
    <vt:lpwstr>20.2.0.34827 (.NET 4.7.2)</vt:lpwstr>
  </property>
  <property fmtid="{D5CDD505-2E9C-101B-9397-08002B2CF9AE}" pid="5" name="Версия базы">
    <vt:lpwstr>19.2.0.8</vt:lpwstr>
  </property>
  <property fmtid="{D5CDD505-2E9C-101B-9397-08002B2CF9AE}" pid="6" name="Тип сервера">
    <vt:lpwstr>PostgreSQL</vt:lpwstr>
  </property>
  <property fmtid="{D5CDD505-2E9C-101B-9397-08002B2CF9AE}" pid="7" name="Сервер">
    <vt:lpwstr>smartbase1</vt:lpwstr>
  </property>
  <property fmtid="{D5CDD505-2E9C-101B-9397-08002B2CF9AE}" pid="8" name="База">
    <vt:lpwstr>svod_smart</vt:lpwstr>
  </property>
  <property fmtid="{D5CDD505-2E9C-101B-9397-08002B2CF9AE}" pid="9" name="Пользователь">
    <vt:lpwstr>авдеева</vt:lpwstr>
  </property>
  <property fmtid="{D5CDD505-2E9C-101B-9397-08002B2CF9AE}" pid="10" name="Шаблон">
    <vt:lpwstr>0503317G_20160101.xlt</vt:lpwstr>
  </property>
  <property fmtid="{D5CDD505-2E9C-101B-9397-08002B2CF9AE}" pid="11" name="Локальная база">
    <vt:lpwstr>не используется</vt:lpwstr>
  </property>
</Properties>
</file>